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dżet 2026\dla Wójta na prezentację do RG\"/>
    </mc:Choice>
  </mc:AlternateContent>
  <xr:revisionPtr revIDLastSave="0" documentId="13_ncr:1_{B9911267-5447-4669-989B-ECE053D6530F}" xr6:coauthVersionLast="47" xr6:coauthVersionMax="47" xr10:uidLastSave="{00000000-0000-0000-0000-000000000000}"/>
  <bookViews>
    <workbookView xWindow="-120" yWindow="-120" windowWidth="29040" windowHeight="15720" firstSheet="1" activeTab="12" xr2:uid="{CC2FB38C-B573-454C-BB3D-482CDAD70CD9}"/>
  </bookViews>
  <sheets>
    <sheet name="PLAN BUDŻETU ZBIORCZO" sheetId="10" r:id="rId1"/>
    <sheet name="ZŻiKD" sheetId="6" r:id="rId2"/>
    <sheet name="PSCz" sheetId="2" r:id="rId3"/>
    <sheet name="PSM" sheetId="1" r:id="rId4"/>
    <sheet name="PSWW" sheetId="3" r:id="rId5"/>
    <sheet name="SPWW" sheetId="8" r:id="rId6"/>
    <sheet name="SPB" sheetId="4" r:id="rId7"/>
    <sheet name="ZSPBK" sheetId="5" r:id="rId8"/>
    <sheet name="ZSPM" sheetId="7" r:id="rId9"/>
    <sheet name="GOPS" sheetId="9" r:id="rId10"/>
    <sheet name="BIBLIOTEKA" sheetId="11" r:id="rId11"/>
    <sheet name="GOKiS" sheetId="13" r:id="rId12"/>
    <sheet name="ZO_ORG" sheetId="14" r:id="rId13"/>
  </sheets>
  <definedNames>
    <definedName name="_xlnm.Print_Area" localSheetId="0">'PLAN BUDŻETU ZBIORCZO'!$A$1:$D$28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3" l="1"/>
  <c r="C6" i="11"/>
  <c r="C6" i="14"/>
  <c r="C13" i="10"/>
  <c r="D23" i="10"/>
  <c r="C6" i="9"/>
  <c r="C6" i="10"/>
  <c r="C8" i="10"/>
  <c r="B6" i="9"/>
  <c r="D14" i="10"/>
  <c r="B7" i="9"/>
  <c r="D19" i="10"/>
  <c r="B6" i="7"/>
  <c r="B7" i="7"/>
  <c r="D21" i="10"/>
  <c r="C13" i="7"/>
  <c r="C13" i="3"/>
  <c r="C13" i="8"/>
  <c r="C13" i="5"/>
  <c r="B7" i="5"/>
  <c r="B13" i="5"/>
  <c r="B6" i="5" s="1"/>
  <c r="B13" i="8"/>
  <c r="B13" i="3"/>
  <c r="B13" i="4"/>
  <c r="B7" i="8"/>
  <c r="B12" i="5"/>
  <c r="B12" i="6"/>
  <c r="B7" i="6" s="1"/>
  <c r="B8" i="1"/>
  <c r="B9" i="3"/>
  <c r="B8" i="3"/>
  <c r="B12" i="3"/>
  <c r="B12" i="2"/>
  <c r="C5" i="10" l="1"/>
  <c r="B7" i="4"/>
  <c r="B6" i="4" s="1"/>
  <c r="D18" i="10" s="1"/>
  <c r="B6" i="8"/>
  <c r="D20" i="10" s="1"/>
  <c r="B7" i="3"/>
  <c r="B6" i="3" s="1"/>
  <c r="D17" i="10" s="1"/>
  <c r="B7" i="1"/>
  <c r="B6" i="1" s="1"/>
  <c r="D16" i="10" s="1"/>
  <c r="B7" i="2"/>
  <c r="B6" i="2" s="1"/>
  <c r="D15" i="10" s="1"/>
  <c r="B6" i="6"/>
  <c r="D22" i="10" s="1"/>
  <c r="D13" i="10" l="1"/>
  <c r="C25" i="10" s="1"/>
</calcChain>
</file>

<file path=xl/sharedStrings.xml><?xml version="1.0" encoding="utf-8"?>
<sst xmlns="http://schemas.openxmlformats.org/spreadsheetml/2006/main" count="239" uniqueCount="130">
  <si>
    <t>Wynagrodzenia</t>
  </si>
  <si>
    <t>Dokształcanie i szkolenia</t>
  </si>
  <si>
    <t>Caternig</t>
  </si>
  <si>
    <t>Media</t>
  </si>
  <si>
    <t>Usługi pozostałe</t>
  </si>
  <si>
    <t>NAZWA</t>
  </si>
  <si>
    <t>Szkolenia</t>
  </si>
  <si>
    <t>SZKOŁA PODSTAWOWA W BĘBLE</t>
  </si>
  <si>
    <t>PRZEDSZKOLE SAMORZĄDOWE W CZAJOWICACH</t>
  </si>
  <si>
    <t>PRZEDSZKOLE SAMORZĄDOWE W MODLNICZCE</t>
  </si>
  <si>
    <t>PRZEDSZKOLE SAMORZĄDOWE W WIELKIEJ WSI</t>
  </si>
  <si>
    <t>ZESPÓŁ SZKOLNO-PRZEDSZKOLNY W BIAŁYM KOŚCIELE</t>
  </si>
  <si>
    <t>ZESPÓŁ ŻŁOBKA I KLUBÓW DZIECIĘCYCH W WIELKIEJ WSI</t>
  </si>
  <si>
    <t>ZESPÓŁ SZKOLNO-PRZEDSZKOLNY W MODLNICY</t>
  </si>
  <si>
    <t>GMINNA BIBLIOTEKA PUBLICZNA W WIELKIEJ WSI</t>
  </si>
  <si>
    <t>Zasiłki</t>
  </si>
  <si>
    <t>DOTACJA</t>
  </si>
  <si>
    <t>Symbol</t>
  </si>
  <si>
    <t>Nazwa jednostki</t>
  </si>
  <si>
    <t>Dochody</t>
  </si>
  <si>
    <t>Wydatki</t>
  </si>
  <si>
    <t>GOPS</t>
  </si>
  <si>
    <t>Gminny Ośrodek Pomocy Społecznej w Wielkiej Wsi</t>
  </si>
  <si>
    <t>PSCZ</t>
  </si>
  <si>
    <t>Przedszkole Samorządowe w Czajowicach</t>
  </si>
  <si>
    <t>PSM</t>
  </si>
  <si>
    <t>Przedszkole Samorządowe w Modlniczce</t>
  </si>
  <si>
    <t>PSWW</t>
  </si>
  <si>
    <t>Przedszkole Samorządowe w Wielkiej Wsi</t>
  </si>
  <si>
    <t>SPB</t>
  </si>
  <si>
    <t>Szkoła Podstawowa w Bęble</t>
  </si>
  <si>
    <t>ZSPBK</t>
  </si>
  <si>
    <t>Zespół Szkolno-Przedszkolny im. św. Jadwigi Królowej w Białym Kościele</t>
  </si>
  <si>
    <t>SPWW</t>
  </si>
  <si>
    <t>Szkoła Podstawowa im. ks. Stanisława Konarskiego w Wielkiej Wsi</t>
  </si>
  <si>
    <t>ZSPM</t>
  </si>
  <si>
    <t>Zespół Szkolno-Przedszkolny w Modlnicy</t>
  </si>
  <si>
    <t>ZŻiKD</t>
  </si>
  <si>
    <t>Zespół Żłobka i Klubów Dziecięcych Gminy Wielka Wieś</t>
  </si>
  <si>
    <t>Nazwa/rodzaj dotacji/jednostka</t>
  </si>
  <si>
    <t>Domy i ośrodki kultury, świetlice i kluby</t>
  </si>
  <si>
    <t>- Gminny Ośrodek Kultury i Sportu w Białym Kościele</t>
  </si>
  <si>
    <t>2 000 000,00 zł</t>
  </si>
  <si>
    <t>Biblioteki</t>
  </si>
  <si>
    <t>- Gminna Biblioteka Publiczna w Wielkiej Wsi</t>
  </si>
  <si>
    <t>2. Jednostki budżetowe</t>
  </si>
  <si>
    <t>PLAN WYDATKÓW WG BUDŻETU NA 2026 ROK</t>
  </si>
  <si>
    <t>Dział/Rozdział</t>
  </si>
  <si>
    <t>Ogółem</t>
  </si>
  <si>
    <t>Wydatki bieżące</t>
  </si>
  <si>
    <t>Wyjatki majątkowe</t>
  </si>
  <si>
    <t xml:space="preserve">PSWW/49 - Zakup i montaż placu zabaw wraz z opracowaniem dokumentacji technicznej </t>
  </si>
  <si>
    <t>PROPONOWANA 
KWOTA INWESTYCJI</t>
  </si>
  <si>
    <t>SPWW/99 - Wyposażenie gabinetu logopedycznego i korekcyjno - kompensacyjnego - Sprzęt do Metody Warnkego</t>
  </si>
  <si>
    <t>SPB/109 - Modernizacja łazienek</t>
  </si>
  <si>
    <t>ZSPBK/31 - Modernizacja kominów - ZSPBK</t>
  </si>
  <si>
    <t>ZSPBK/32 - Doposażenie tarasu - ZSPBK</t>
  </si>
  <si>
    <t>ZSPBK/33 - Modernizacja toalet i szatni w pawilonie B</t>
  </si>
  <si>
    <t>ZSPBK/34 - Remont łazienki nauczycielskiej w pawilonie A</t>
  </si>
  <si>
    <t>ZSPBK/35 - Wymiana drzwi etap I pawilon A</t>
  </si>
  <si>
    <t>ZSPBK/36 - Modernizacja wentylacji na hali sportowej</t>
  </si>
  <si>
    <t>ZSPBK/37 - Ogrodzenie terenu szkoły</t>
  </si>
  <si>
    <t>ZSPBK/38 - Założenie klimatyzacji 3 jednostki</t>
  </si>
  <si>
    <t xml:space="preserve">ZSPM/229 -Modernizacja sal lekcyjnych </t>
  </si>
  <si>
    <t>ZSPM/232 - Modernizacja Sali</t>
  </si>
  <si>
    <t>ZSPM/231 - Montaż klimatyzacji</t>
  </si>
  <si>
    <t>ZSPM/233 -Zakup mebli</t>
  </si>
  <si>
    <t>PROPONOWANA 
KWOTA</t>
  </si>
  <si>
    <t xml:space="preserve">GMINNY OŚRODEK KULTURY I SPORTU W WIELKIEJ WSI </t>
  </si>
  <si>
    <t>Ogółem - Kultura i ochrona dziedzictwa narodowego</t>
  </si>
  <si>
    <t>SZKOŁA PODSTAWOWA W WIELKIEJ WSI</t>
  </si>
  <si>
    <t>GMINNY OŚRODEK POMOCY SPOŁECZNEJ W WIELKIEJ WSI</t>
  </si>
  <si>
    <t>PLAN BUDŻETU NA 2026 ROK - zestawienie ogólne</t>
  </si>
  <si>
    <t>PLAN WYDATKÓW</t>
  </si>
  <si>
    <t>Plan dotacji</t>
  </si>
  <si>
    <t>PLAN  WYDATKÓW</t>
  </si>
  <si>
    <t>PLAN DOTACJI</t>
  </si>
  <si>
    <t>PLAN  DOTACJI</t>
  </si>
  <si>
    <t xml:space="preserve"> </t>
  </si>
  <si>
    <t>ZO/8</t>
  </si>
  <si>
    <t>Wydatki na dotacje na zadania bieżące</t>
  </si>
  <si>
    <t>ZO/87</t>
  </si>
  <si>
    <t>ZO/1</t>
  </si>
  <si>
    <t>ZO/92</t>
  </si>
  <si>
    <t>ZO/2</t>
  </si>
  <si>
    <t>ZO/91</t>
  </si>
  <si>
    <t>ZO/4</t>
  </si>
  <si>
    <t>Dowożenie uczniów do szkół</t>
  </si>
  <si>
    <t>ZO/5</t>
  </si>
  <si>
    <t>Dowożenie uczniów niepełnosprawnych do szkół</t>
  </si>
  <si>
    <t>ZO/111</t>
  </si>
  <si>
    <t>Podniesienie jakości kształcenia ogólnego 6.30-ZIT Zad. 2. Szkolenia dla nauczycieli - dofinansowanie</t>
  </si>
  <si>
    <t>ZO/112</t>
  </si>
  <si>
    <t>Podniesienie jakości kształcenia ogólnego 6.30-ZIT Zad. 3. Szkolenia dla nauczycieli uczących w klasach 1-3 oraz nauczycieli danego przedmiotu - dofinansowanie</t>
  </si>
  <si>
    <t>ZO/90</t>
  </si>
  <si>
    <t>Doskonalenie zawodowe nauczycieli</t>
  </si>
  <si>
    <t>ZO/34</t>
  </si>
  <si>
    <t>Dotacja podmiotowa z budżetu dla publicznej jednostki</t>
  </si>
  <si>
    <t>ZO/35</t>
  </si>
  <si>
    <t>Dotacja na kształcenie specjalne</t>
  </si>
  <si>
    <t>ZO/7</t>
  </si>
  <si>
    <t>ZO/113</t>
  </si>
  <si>
    <t>Podniesienie jakości kształcenia ogólnego 6.30-ZIT - koszty pośrednie - dofinansowanie</t>
  </si>
  <si>
    <t>ZO/98</t>
  </si>
  <si>
    <t>Lokalny Ośrodek Wiedzy i Edukacji na rzecz aktywizacji edukacyjnej osób dorosłych</t>
  </si>
  <si>
    <t>ZO/99</t>
  </si>
  <si>
    <t>Kontrola wykorzystania dotacji</t>
  </si>
  <si>
    <t>ZO/108</t>
  </si>
  <si>
    <t>Utalentowana Gmina</t>
  </si>
  <si>
    <t>ZO/107</t>
  </si>
  <si>
    <t>Wczesne wspomaganie rozwoju dziecka</t>
  </si>
  <si>
    <t>ZO/63</t>
  </si>
  <si>
    <t>Stypendia motywacyjne dla uczniów - środki własne</t>
  </si>
  <si>
    <t>ZO/6</t>
  </si>
  <si>
    <t>Sport w szkole</t>
  </si>
  <si>
    <t>ZARZĄDZANIE OŚWIATĄ</t>
  </si>
  <si>
    <t>1. Instytucje kultury</t>
  </si>
  <si>
    <t>ORG/35</t>
  </si>
  <si>
    <t>Zarządzanie oświatą</t>
  </si>
  <si>
    <t xml:space="preserve">
Wspólna obsługa jednostek samorządu terytorialnego /oświata/</t>
  </si>
  <si>
    <t>DZIAŁANIE</t>
  </si>
  <si>
    <t>RAZEM</t>
  </si>
  <si>
    <t>ZO/ORG</t>
  </si>
  <si>
    <t>ORG/45</t>
  </si>
  <si>
    <r>
      <t xml:space="preserve">Ogółem prognozowane wydatki budżetu gminy na rok 2026 opiewają na kwotę  </t>
    </r>
    <r>
      <rPr>
        <b/>
        <sz val="11"/>
        <color theme="1"/>
        <rFont val="Calibri"/>
        <family val="2"/>
        <charset val="238"/>
        <scheme val="minor"/>
      </rPr>
      <t>157 554 605,19</t>
    </r>
    <r>
      <rPr>
        <sz val="11"/>
        <color theme="1"/>
        <rFont val="Calibri"/>
        <family val="2"/>
        <charset val="238"/>
        <scheme val="minor"/>
      </rPr>
      <t xml:space="preserve"> zł, wydatki realizowane przez jednotki organizacyjne gminy to kwota </t>
    </r>
    <r>
      <rPr>
        <b/>
        <sz val="11"/>
        <color theme="1"/>
        <rFont val="Calibri"/>
        <family val="2"/>
        <charset val="238"/>
        <scheme val="minor"/>
      </rPr>
      <t xml:space="preserve">75 245 953,67  </t>
    </r>
    <r>
      <rPr>
        <sz val="11"/>
        <color theme="1"/>
        <rFont val="Calibri"/>
        <family val="2"/>
        <charset val="238"/>
        <scheme val="minor"/>
      </rPr>
      <t xml:space="preserve">zł, tj. </t>
    </r>
    <r>
      <rPr>
        <b/>
        <sz val="11"/>
        <color theme="1"/>
        <rFont val="Calibri"/>
        <family val="2"/>
        <charset val="238"/>
        <scheme val="minor"/>
      </rPr>
      <t>47,76</t>
    </r>
    <r>
      <rPr>
        <sz val="11"/>
        <color theme="1"/>
        <rFont val="Calibri"/>
        <family val="2"/>
        <charset val="238"/>
        <scheme val="minor"/>
      </rPr>
      <t xml:space="preserve"> % całościowego budżetu Gminy. Propozycje złożone do projektu budżetu zostały poddane niezbędnym modyfikacjom i korektom mającym na celu dostosowanie planów do aktualnych możliwości i priorytetów finansowych gminy, zmierzającym do zrównoważenia budżetu gminy na rok 2026. Część środków na wypatę wynagrodzeń za godziny ponad wymiarowe oraz zastępstwa została zabezpieczona w ramach zadań ZO.</t>
    </r>
  </si>
  <si>
    <t>ZSPM/230 - Wydatki na zakupy inwestycyjne (meble oraz komputery stacjonarne)</t>
  </si>
  <si>
    <t>Rezerwa  wydatków oświatowych - 80101</t>
  </si>
  <si>
    <t>Rezerwa wydatków oświatowych - 80103</t>
  </si>
  <si>
    <t>Rezerwa wydatków oświatowych - 80104</t>
  </si>
  <si>
    <t>Pozostała działalność oswiata (mianowania, szkolenia, organizacja przetargów, obsł. prawna, itp.)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</si>
</sst>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 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4" fontId="0" fillId="0" borderId="1" xfId="0" applyNumberForma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5" xfId="0" applyBorder="1"/>
    <xf numFmtId="0" fontId="6" fillId="0" borderId="0" xfId="0" applyFont="1"/>
    <xf numFmtId="164" fontId="6" fillId="0" borderId="0" xfId="0" applyNumberFormat="1" applyFont="1"/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/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4" fontId="1" fillId="3" borderId="8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0" fillId="0" borderId="1" xfId="0" applyNumberFormat="1" applyBorder="1" applyAlignment="1">
      <alignment horizontal="right"/>
    </xf>
    <xf numFmtId="0" fontId="1" fillId="3" borderId="15" xfId="0" applyFont="1" applyFill="1" applyBorder="1" applyAlignment="1">
      <alignment horizontal="left"/>
    </xf>
    <xf numFmtId="0" fontId="0" fillId="0" borderId="9" xfId="0" applyBorder="1"/>
    <xf numFmtId="0" fontId="0" fillId="0" borderId="12" xfId="0" applyBorder="1"/>
    <xf numFmtId="4" fontId="0" fillId="0" borderId="18" xfId="0" applyNumberFormat="1" applyBorder="1"/>
    <xf numFmtId="0" fontId="0" fillId="0" borderId="21" xfId="0" applyBorder="1" applyAlignment="1">
      <alignment wrapText="1"/>
    </xf>
    <xf numFmtId="4" fontId="0" fillId="0" borderId="21" xfId="0" applyNumberFormat="1" applyBorder="1"/>
    <xf numFmtId="0" fontId="9" fillId="0" borderId="13" xfId="0" applyFont="1" applyBorder="1" applyAlignment="1">
      <alignment wrapText="1"/>
    </xf>
    <xf numFmtId="4" fontId="1" fillId="0" borderId="17" xfId="0" applyNumberFormat="1" applyFont="1" applyBorder="1"/>
    <xf numFmtId="0" fontId="0" fillId="0" borderId="10" xfId="0" applyBorder="1"/>
    <xf numFmtId="4" fontId="1" fillId="3" borderId="17" xfId="0" applyNumberFormat="1" applyFont="1" applyFill="1" applyBorder="1" applyAlignment="1">
      <alignment horizontal="right"/>
    </xf>
    <xf numFmtId="0" fontId="0" fillId="0" borderId="14" xfId="0" applyBorder="1"/>
    <xf numFmtId="4" fontId="1" fillId="3" borderId="24" xfId="0" applyNumberFormat="1" applyFont="1" applyFill="1" applyBorder="1" applyAlignment="1">
      <alignment horizontal="right"/>
    </xf>
    <xf numFmtId="0" fontId="0" fillId="0" borderId="8" xfId="0" applyBorder="1"/>
    <xf numFmtId="0" fontId="1" fillId="2" borderId="2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0" borderId="4" xfId="0" applyBorder="1"/>
    <xf numFmtId="0" fontId="0" fillId="0" borderId="25" xfId="0" applyBorder="1"/>
    <xf numFmtId="4" fontId="0" fillId="0" borderId="17" xfId="0" applyNumberFormat="1" applyBorder="1"/>
    <xf numFmtId="0" fontId="1" fillId="0" borderId="26" xfId="0" applyFont="1" applyBorder="1"/>
    <xf numFmtId="0" fontId="0" fillId="0" borderId="27" xfId="0" applyBorder="1"/>
    <xf numFmtId="0" fontId="0" fillId="0" borderId="11" xfId="0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vertical="center" wrapText="1"/>
    </xf>
    <xf numFmtId="164" fontId="8" fillId="0" borderId="14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164" fontId="8" fillId="0" borderId="18" xfId="0" applyNumberFormat="1" applyFont="1" applyBorder="1" applyAlignment="1">
      <alignment horizontal="right" vertical="center"/>
    </xf>
    <xf numFmtId="4" fontId="1" fillId="3" borderId="28" xfId="0" applyNumberFormat="1" applyFon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4" fontId="0" fillId="3" borderId="17" xfId="0" applyNumberFormat="1" applyFill="1" applyBorder="1" applyAlignment="1">
      <alignment horizontal="right"/>
    </xf>
    <xf numFmtId="0" fontId="9" fillId="3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center" wrapText="1"/>
    </xf>
    <xf numFmtId="0" fontId="0" fillId="3" borderId="11" xfId="0" applyFill="1" applyBorder="1"/>
    <xf numFmtId="4" fontId="1" fillId="0" borderId="28" xfId="0" applyNumberFormat="1" applyFont="1" applyBorder="1" applyAlignment="1">
      <alignment horizontal="right"/>
    </xf>
    <xf numFmtId="4" fontId="1" fillId="0" borderId="8" xfId="0" applyNumberFormat="1" applyFont="1" applyBorder="1"/>
    <xf numFmtId="4" fontId="1" fillId="3" borderId="22" xfId="0" applyNumberFormat="1" applyFont="1" applyFill="1" applyBorder="1" applyAlignment="1">
      <alignment horizontal="right"/>
    </xf>
    <xf numFmtId="0" fontId="1" fillId="3" borderId="8" xfId="0" applyFont="1" applyFill="1" applyBorder="1" applyAlignment="1">
      <alignment horizontal="center" wrapText="1"/>
    </xf>
    <xf numFmtId="0" fontId="0" fillId="0" borderId="17" xfId="0" applyBorder="1"/>
    <xf numFmtId="4" fontId="0" fillId="0" borderId="24" xfId="0" applyNumberFormat="1" applyBorder="1"/>
    <xf numFmtId="0" fontId="9" fillId="0" borderId="9" xfId="0" applyFon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9" fillId="0" borderId="11" xfId="0" applyFon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9" fillId="0" borderId="13" xfId="0" applyFon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1" fillId="0" borderId="24" xfId="0" applyNumberFormat="1" applyFont="1" applyBorder="1"/>
    <xf numFmtId="4" fontId="0" fillId="0" borderId="8" xfId="0" applyNumberFormat="1" applyBorder="1"/>
    <xf numFmtId="4" fontId="0" fillId="0" borderId="29" xfId="0" applyNumberFormat="1" applyBorder="1"/>
    <xf numFmtId="4" fontId="0" fillId="0" borderId="2" xfId="0" applyNumberFormat="1" applyBorder="1"/>
    <xf numFmtId="4" fontId="0" fillId="0" borderId="30" xfId="0" applyNumberFormat="1" applyBorder="1"/>
    <xf numFmtId="0" fontId="0" fillId="0" borderId="7" xfId="0" applyBorder="1"/>
    <xf numFmtId="4" fontId="1" fillId="0" borderId="3" xfId="0" applyNumberFormat="1" applyFont="1" applyBorder="1"/>
    <xf numFmtId="0" fontId="1" fillId="3" borderId="19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164" fontId="8" fillId="0" borderId="17" xfId="0" applyNumberFormat="1" applyFont="1" applyBorder="1" applyAlignment="1">
      <alignment horizontal="right" vertical="center"/>
    </xf>
    <xf numFmtId="164" fontId="8" fillId="0" borderId="10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right" vertical="center"/>
    </xf>
    <xf numFmtId="0" fontId="0" fillId="0" borderId="16" xfId="0" applyBorder="1"/>
    <xf numFmtId="4" fontId="0" fillId="0" borderId="34" xfId="0" applyNumberFormat="1" applyBorder="1" applyAlignment="1">
      <alignment horizontal="right"/>
    </xf>
    <xf numFmtId="0" fontId="0" fillId="0" borderId="31" xfId="0" applyBorder="1"/>
    <xf numFmtId="4" fontId="10" fillId="3" borderId="1" xfId="0" applyNumberFormat="1" applyFont="1" applyFill="1" applyBorder="1"/>
    <xf numFmtId="0" fontId="10" fillId="0" borderId="0" xfId="0" applyFont="1"/>
    <xf numFmtId="0" fontId="0" fillId="0" borderId="32" xfId="0" applyBorder="1"/>
    <xf numFmtId="4" fontId="0" fillId="0" borderId="35" xfId="0" applyNumberFormat="1" applyBorder="1"/>
    <xf numFmtId="4" fontId="0" fillId="0" borderId="33" xfId="0" applyNumberFormat="1" applyBorder="1"/>
    <xf numFmtId="4" fontId="1" fillId="0" borderId="28" xfId="0" applyNumberFormat="1" applyFont="1" applyBorder="1"/>
    <xf numFmtId="0" fontId="0" fillId="0" borderId="13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/>
    </xf>
    <xf numFmtId="4" fontId="1" fillId="0" borderId="10" xfId="0" applyNumberFormat="1" applyFont="1" applyBorder="1"/>
    <xf numFmtId="0" fontId="1" fillId="2" borderId="1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1" fillId="0" borderId="0" xfId="0" applyFont="1"/>
    <xf numFmtId="4" fontId="1" fillId="2" borderId="7" xfId="0" applyNumberFormat="1" applyFont="1" applyFill="1" applyBorder="1" applyAlignment="1">
      <alignment horizontal="center" vertical="center"/>
    </xf>
    <xf numFmtId="4" fontId="0" fillId="0" borderId="11" xfId="0" applyNumberFormat="1" applyBorder="1"/>
    <xf numFmtId="4" fontId="1" fillId="2" borderId="2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right" vertical="center"/>
    </xf>
    <xf numFmtId="4" fontId="0" fillId="0" borderId="9" xfId="0" applyNumberFormat="1" applyBorder="1"/>
    <xf numFmtId="4" fontId="0" fillId="0" borderId="10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right" vertical="center"/>
    </xf>
    <xf numFmtId="0" fontId="7" fillId="3" borderId="15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164" fontId="7" fillId="3" borderId="22" xfId="0" applyNumberFormat="1" applyFont="1" applyFill="1" applyBorder="1" applyAlignment="1">
      <alignment horizontal="right" vertical="center" wrapText="1"/>
    </xf>
    <xf numFmtId="164" fontId="7" fillId="3" borderId="23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wrapText="1"/>
    </xf>
    <xf numFmtId="4" fontId="0" fillId="0" borderId="18" xfId="0" applyNumberFormat="1" applyBorder="1" applyAlignment="1">
      <alignment wrapText="1"/>
    </xf>
    <xf numFmtId="4" fontId="6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4" fontId="9" fillId="0" borderId="11" xfId="0" applyNumberFormat="1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AB83-F07A-4E6E-9588-FC59C782D332}">
  <sheetPr>
    <pageSetUpPr fitToPage="1"/>
  </sheetPr>
  <dimension ref="A1:F29"/>
  <sheetViews>
    <sheetView zoomScaleNormal="100" workbookViewId="0">
      <selection activeCell="A27" sqref="A27:D28"/>
    </sheetView>
  </sheetViews>
  <sheetFormatPr defaultColWidth="25.28515625" defaultRowHeight="16.5" customHeight="1"/>
  <cols>
    <col min="1" max="1" width="13.28515625" style="8" customWidth="1"/>
    <col min="2" max="2" width="65" style="8" customWidth="1"/>
    <col min="3" max="4" width="17.42578125" style="8" customWidth="1"/>
    <col min="5" max="16384" width="25.28515625" style="8"/>
  </cols>
  <sheetData>
    <row r="1" spans="1:6" ht="16.5" customHeight="1">
      <c r="A1" s="136" t="s">
        <v>72</v>
      </c>
      <c r="B1" s="136"/>
      <c r="C1" s="136"/>
      <c r="D1" s="136"/>
      <c r="E1"/>
    </row>
    <row r="2" spans="1:6" ht="16.5" customHeight="1">
      <c r="A2" s="6"/>
      <c r="B2" s="6"/>
      <c r="C2" s="6"/>
      <c r="D2" s="6"/>
      <c r="E2"/>
    </row>
    <row r="3" spans="1:6" ht="16.5" customHeight="1" thickBot="1">
      <c r="A3" s="14" t="s">
        <v>116</v>
      </c>
      <c r="B3"/>
      <c r="C3"/>
      <c r="D3"/>
      <c r="E3"/>
    </row>
    <row r="4" spans="1:6" ht="25.5" customHeight="1" thickBot="1">
      <c r="A4" s="80" t="s">
        <v>47</v>
      </c>
      <c r="B4" s="81" t="s">
        <v>39</v>
      </c>
      <c r="C4" s="82" t="s">
        <v>74</v>
      </c>
      <c r="D4"/>
      <c r="E4"/>
    </row>
    <row r="5" spans="1:6" ht="16.5" customHeight="1" thickBot="1">
      <c r="A5" s="94"/>
      <c r="B5" s="84" t="s">
        <v>69</v>
      </c>
      <c r="C5" s="95">
        <f>C6+C8</f>
        <v>2750000</v>
      </c>
      <c r="D5"/>
      <c r="E5"/>
    </row>
    <row r="6" spans="1:6" ht="16.5" customHeight="1">
      <c r="A6" s="92">
        <v>92109</v>
      </c>
      <c r="B6" s="93" t="s">
        <v>40</v>
      </c>
      <c r="C6" s="83">
        <f>GOKiS!B6</f>
        <v>2000000</v>
      </c>
      <c r="D6"/>
      <c r="E6"/>
    </row>
    <row r="7" spans="1:6" ht="16.5" customHeight="1">
      <c r="A7" s="43"/>
      <c r="B7" s="13" t="s">
        <v>41</v>
      </c>
      <c r="C7" s="44" t="s">
        <v>42</v>
      </c>
      <c r="D7"/>
      <c r="E7"/>
    </row>
    <row r="8" spans="1:6" ht="16.5" customHeight="1">
      <c r="A8" s="43">
        <v>92116</v>
      </c>
      <c r="B8" s="12" t="s">
        <v>43</v>
      </c>
      <c r="C8" s="44">
        <f>BIBLIOTEKA!B6</f>
        <v>750000</v>
      </c>
      <c r="D8"/>
      <c r="E8"/>
    </row>
    <row r="9" spans="1:6" ht="16.5" customHeight="1" thickBot="1">
      <c r="A9" s="105"/>
      <c r="B9" s="45" t="s">
        <v>44</v>
      </c>
      <c r="C9" s="46">
        <v>750000</v>
      </c>
      <c r="D9"/>
      <c r="E9"/>
    </row>
    <row r="10" spans="1:6" ht="16.5" customHeight="1">
      <c r="A10"/>
      <c r="B10"/>
      <c r="C10"/>
      <c r="D10"/>
      <c r="E10"/>
    </row>
    <row r="11" spans="1:6" ht="16.5" customHeight="1" thickBot="1">
      <c r="A11" s="14" t="s">
        <v>45</v>
      </c>
      <c r="B11"/>
      <c r="C11"/>
      <c r="D11"/>
      <c r="E11"/>
    </row>
    <row r="12" spans="1:6" ht="16.5" customHeight="1" thickBot="1">
      <c r="A12" s="85" t="s">
        <v>17</v>
      </c>
      <c r="B12" s="86" t="s">
        <v>18</v>
      </c>
      <c r="C12" s="86" t="s">
        <v>19</v>
      </c>
      <c r="D12" s="87" t="s">
        <v>20</v>
      </c>
      <c r="E12"/>
    </row>
    <row r="13" spans="1:6" ht="16.5" customHeight="1" thickBot="1">
      <c r="A13" s="129"/>
      <c r="B13" s="130" t="s">
        <v>48</v>
      </c>
      <c r="C13" s="131">
        <f>SUM(C14:C23)</f>
        <v>3524764.41</v>
      </c>
      <c r="D13" s="132">
        <f>SUM(D14:D23)</f>
        <v>72495953.670000002</v>
      </c>
      <c r="E13"/>
      <c r="F13" s="9"/>
    </row>
    <row r="14" spans="1:6" ht="16.5" customHeight="1">
      <c r="A14" s="88" t="s">
        <v>21</v>
      </c>
      <c r="B14" s="89" t="s">
        <v>22</v>
      </c>
      <c r="C14" s="90">
        <v>84810</v>
      </c>
      <c r="D14" s="91">
        <f>GOPS!B6</f>
        <v>8142897.9399999995</v>
      </c>
      <c r="E14"/>
    </row>
    <row r="15" spans="1:6" ht="16.5" customHeight="1">
      <c r="A15" s="47" t="s">
        <v>23</v>
      </c>
      <c r="B15" s="10" t="s">
        <v>24</v>
      </c>
      <c r="C15" s="11">
        <v>317850</v>
      </c>
      <c r="D15" s="44">
        <f>PSCz!B6</f>
        <v>2743126.89</v>
      </c>
      <c r="E15"/>
    </row>
    <row r="16" spans="1:6" ht="16.5" customHeight="1">
      <c r="A16" s="47" t="s">
        <v>25</v>
      </c>
      <c r="B16" s="10" t="s">
        <v>26</v>
      </c>
      <c r="C16" s="11">
        <v>581730</v>
      </c>
      <c r="D16" s="44">
        <f>PSM!B6</f>
        <v>5078955.87</v>
      </c>
      <c r="E16"/>
    </row>
    <row r="17" spans="1:6" ht="16.5" customHeight="1">
      <c r="A17" s="47" t="s">
        <v>27</v>
      </c>
      <c r="B17" s="10" t="s">
        <v>28</v>
      </c>
      <c r="C17" s="11">
        <v>283250</v>
      </c>
      <c r="D17" s="44">
        <f>PSWW!B6</f>
        <v>2938029.05</v>
      </c>
      <c r="E17"/>
      <c r="F17" s="9"/>
    </row>
    <row r="18" spans="1:6" ht="16.5" customHeight="1">
      <c r="A18" s="47" t="s">
        <v>29</v>
      </c>
      <c r="B18" s="10" t="s">
        <v>30</v>
      </c>
      <c r="C18" s="11">
        <v>196617.33</v>
      </c>
      <c r="D18" s="44">
        <f>SPB!B6</f>
        <v>6557993.1400000006</v>
      </c>
      <c r="E18"/>
      <c r="F18" s="9"/>
    </row>
    <row r="19" spans="1:6" ht="16.5" customHeight="1">
      <c r="A19" s="47" t="s">
        <v>31</v>
      </c>
      <c r="B19" s="10" t="s">
        <v>32</v>
      </c>
      <c r="C19" s="11">
        <v>360730</v>
      </c>
      <c r="D19" s="44">
        <f>ZSPBK!B6</f>
        <v>6040436.1400000006</v>
      </c>
      <c r="E19"/>
      <c r="F19" s="9"/>
    </row>
    <row r="20" spans="1:6" ht="16.5" customHeight="1">
      <c r="A20" s="47" t="s">
        <v>33</v>
      </c>
      <c r="B20" s="10" t="s">
        <v>34</v>
      </c>
      <c r="C20" s="11">
        <v>6037.08</v>
      </c>
      <c r="D20" s="44">
        <f>SPWW!B6</f>
        <v>4802567.71</v>
      </c>
      <c r="E20"/>
      <c r="F20" s="9"/>
    </row>
    <row r="21" spans="1:6" ht="16.5" customHeight="1">
      <c r="A21" s="47" t="s">
        <v>35</v>
      </c>
      <c r="B21" s="10" t="s">
        <v>36</v>
      </c>
      <c r="C21" s="11">
        <v>365700</v>
      </c>
      <c r="D21" s="44">
        <f>ZSPM!B6</f>
        <v>16926283.52</v>
      </c>
      <c r="E21"/>
    </row>
    <row r="22" spans="1:6" ht="16.5" customHeight="1">
      <c r="A22" s="47" t="s">
        <v>37</v>
      </c>
      <c r="B22" s="10" t="s">
        <v>38</v>
      </c>
      <c r="C22" s="11">
        <v>1328040</v>
      </c>
      <c r="D22" s="44">
        <f>ZŻiKD!B6</f>
        <v>2483828.3600000003</v>
      </c>
      <c r="E22"/>
    </row>
    <row r="23" spans="1:6" ht="16.5" customHeight="1" thickBot="1">
      <c r="A23" s="48" t="s">
        <v>122</v>
      </c>
      <c r="B23" s="49" t="s">
        <v>118</v>
      </c>
      <c r="C23" s="50">
        <v>0</v>
      </c>
      <c r="D23" s="46">
        <f>ZO_ORG!C6</f>
        <v>16781835.050000001</v>
      </c>
      <c r="E23"/>
    </row>
    <row r="24" spans="1:6" ht="16.5" customHeight="1" thickBot="1"/>
    <row r="25" spans="1:6" ht="16.5" customHeight="1" thickBot="1">
      <c r="A25" s="138" t="s">
        <v>121</v>
      </c>
      <c r="B25" s="139"/>
      <c r="C25" s="140">
        <f>C5+D13</f>
        <v>75245953.670000002</v>
      </c>
      <c r="D25" s="141"/>
      <c r="E25" s="135"/>
    </row>
    <row r="26" spans="1:6" ht="16.5" customHeight="1">
      <c r="A26" s="126"/>
      <c r="B26" s="127"/>
      <c r="C26" s="128"/>
      <c r="D26" s="128"/>
    </row>
    <row r="27" spans="1:6" ht="16.5" customHeight="1">
      <c r="A27" s="137" t="s">
        <v>124</v>
      </c>
      <c r="B27" s="137"/>
      <c r="C27" s="137"/>
      <c r="D27" s="137"/>
    </row>
    <row r="28" spans="1:6" ht="58.5" customHeight="1">
      <c r="A28" s="137"/>
      <c r="B28" s="137"/>
      <c r="C28" s="137"/>
      <c r="D28" s="137"/>
    </row>
    <row r="29" spans="1:6" ht="16.5" customHeight="1">
      <c r="E29" s="9"/>
    </row>
  </sheetData>
  <mergeCells count="4">
    <mergeCell ref="A1:D1"/>
    <mergeCell ref="A27:D28"/>
    <mergeCell ref="A25:B25"/>
    <mergeCell ref="C25:D25"/>
  </mergeCells>
  <pageMargins left="0.70866141732283472" right="0.70866141732283472" top="0.55118110236220474" bottom="0.55118110236220474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4AA8-94A6-40CD-82DF-BF8470E13089}">
  <dimension ref="A1:D31"/>
  <sheetViews>
    <sheetView workbookViewId="0">
      <selection activeCell="B11" sqref="B11:B12"/>
    </sheetView>
  </sheetViews>
  <sheetFormatPr defaultRowHeight="15"/>
  <cols>
    <col min="1" max="1" width="62.42578125" customWidth="1"/>
    <col min="2" max="3" width="21.7109375" customWidth="1"/>
  </cols>
  <sheetData>
    <row r="1" spans="1:3" ht="15.75">
      <c r="A1" s="136" t="s">
        <v>46</v>
      </c>
      <c r="B1" s="136"/>
      <c r="C1" s="136"/>
    </row>
    <row r="2" spans="1:3" ht="15.75" thickBot="1">
      <c r="A2" s="6"/>
      <c r="B2" s="6"/>
    </row>
    <row r="3" spans="1:3" ht="16.5" thickBot="1">
      <c r="A3" s="142" t="s">
        <v>71</v>
      </c>
      <c r="B3" s="143"/>
      <c r="C3" s="144"/>
    </row>
    <row r="4" spans="1:3" ht="6.75" customHeight="1" thickBot="1">
      <c r="A4" s="3"/>
    </row>
    <row r="5" spans="1:3" ht="30" customHeight="1" thickBot="1">
      <c r="A5" s="112" t="s">
        <v>5</v>
      </c>
      <c r="B5" s="113" t="s">
        <v>73</v>
      </c>
      <c r="C5" s="114" t="s">
        <v>52</v>
      </c>
    </row>
    <row r="6" spans="1:3" ht="15.75" thickBot="1">
      <c r="A6" s="15" t="s">
        <v>48</v>
      </c>
      <c r="B6" s="51">
        <f>B7+B13</f>
        <v>8142897.9399999995</v>
      </c>
      <c r="C6" s="20">
        <f>C7+C13</f>
        <v>0</v>
      </c>
    </row>
    <row r="7" spans="1:3" ht="15.75" thickBot="1">
      <c r="A7" s="15" t="s">
        <v>49</v>
      </c>
      <c r="B7" s="51">
        <f>SUM(B8:B12)</f>
        <v>8142897.9399999995</v>
      </c>
      <c r="C7" s="33"/>
    </row>
    <row r="8" spans="1:3">
      <c r="A8" s="24" t="s">
        <v>0</v>
      </c>
      <c r="B8" s="74">
        <v>2719986.94</v>
      </c>
      <c r="C8" s="31"/>
    </row>
    <row r="9" spans="1:3">
      <c r="A9" s="17" t="s">
        <v>6</v>
      </c>
      <c r="B9" s="75">
        <v>11640</v>
      </c>
      <c r="C9" s="25"/>
    </row>
    <row r="10" spans="1:3">
      <c r="A10" s="17" t="s">
        <v>15</v>
      </c>
      <c r="B10" s="75">
        <v>2965769</v>
      </c>
      <c r="C10" s="25"/>
    </row>
    <row r="11" spans="1:3">
      <c r="A11" s="17" t="s">
        <v>3</v>
      </c>
      <c r="B11" s="75">
        <v>48550</v>
      </c>
      <c r="C11" s="25"/>
    </row>
    <row r="12" spans="1:3" ht="15.75" thickBot="1">
      <c r="A12" s="18" t="s">
        <v>4</v>
      </c>
      <c r="B12" s="76">
        <v>2396952</v>
      </c>
      <c r="C12" s="33"/>
    </row>
    <row r="13" spans="1:3" ht="15.75" thickBot="1">
      <c r="A13" s="15" t="s">
        <v>50</v>
      </c>
      <c r="B13" s="104">
        <v>0</v>
      </c>
      <c r="C13" s="73">
        <v>0</v>
      </c>
    </row>
    <row r="18" spans="2:4" ht="17.25">
      <c r="B18" s="5"/>
    </row>
    <row r="23" spans="2:4">
      <c r="D23" s="1"/>
    </row>
    <row r="31" spans="2:4" ht="15.75">
      <c r="C31" s="100"/>
    </row>
  </sheetData>
  <mergeCells count="2">
    <mergeCell ref="A3:C3"/>
    <mergeCell ref="A1:C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2283-C50F-43FF-9462-825178F1627F}">
  <dimension ref="A1:C12"/>
  <sheetViews>
    <sheetView workbookViewId="0">
      <selection activeCell="C11" sqref="C11"/>
    </sheetView>
  </sheetViews>
  <sheetFormatPr defaultRowHeight="15"/>
  <cols>
    <col min="1" max="2" width="31.85546875" customWidth="1"/>
    <col min="3" max="3" width="26.7109375" customWidth="1"/>
  </cols>
  <sheetData>
    <row r="1" spans="1:3" ht="15.75">
      <c r="A1" s="136" t="s">
        <v>46</v>
      </c>
      <c r="B1" s="136"/>
      <c r="C1" s="136"/>
    </row>
    <row r="2" spans="1:3" ht="15.75" thickBot="1">
      <c r="A2" s="6"/>
      <c r="B2" s="6"/>
      <c r="C2" s="6"/>
    </row>
    <row r="3" spans="1:3" ht="16.5" thickBot="1">
      <c r="A3" s="145" t="s">
        <v>14</v>
      </c>
      <c r="B3" s="146"/>
      <c r="C3" s="147"/>
    </row>
    <row r="4" spans="1:3" ht="6.75" customHeight="1" thickBot="1">
      <c r="A4" s="3"/>
      <c r="B4" s="3"/>
    </row>
    <row r="5" spans="1:3" ht="30.75" thickBot="1">
      <c r="A5" s="112" t="s">
        <v>5</v>
      </c>
      <c r="B5" s="115" t="s">
        <v>76</v>
      </c>
      <c r="C5" s="114" t="s">
        <v>67</v>
      </c>
    </row>
    <row r="6" spans="1:3" ht="15.75" thickBot="1">
      <c r="A6" s="15" t="s">
        <v>48</v>
      </c>
      <c r="B6" s="72">
        <v>750000</v>
      </c>
      <c r="C6" s="59">
        <f>C7</f>
        <v>778000</v>
      </c>
    </row>
    <row r="7" spans="1:3" ht="15.75" thickBot="1">
      <c r="A7" s="101" t="s">
        <v>16</v>
      </c>
      <c r="B7" s="102">
        <v>750000</v>
      </c>
      <c r="C7" s="103">
        <v>778000</v>
      </c>
    </row>
    <row r="10" spans="1:3" ht="15.75">
      <c r="B10" s="100"/>
    </row>
    <row r="12" spans="1:3" ht="17.25">
      <c r="C12" s="5"/>
    </row>
  </sheetData>
  <mergeCells count="2">
    <mergeCell ref="A1:C1"/>
    <mergeCell ref="A3:C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67E0-4CA1-40C9-AEA9-398A95EF3025}">
  <dimension ref="A1:C12"/>
  <sheetViews>
    <sheetView workbookViewId="0">
      <selection activeCell="C9" sqref="C9"/>
    </sheetView>
  </sheetViews>
  <sheetFormatPr defaultRowHeight="15"/>
  <cols>
    <col min="1" max="2" width="31.85546875" customWidth="1"/>
    <col min="3" max="3" width="26.7109375" customWidth="1"/>
  </cols>
  <sheetData>
    <row r="1" spans="1:3" ht="15.75">
      <c r="A1" s="136" t="s">
        <v>46</v>
      </c>
      <c r="B1" s="136"/>
      <c r="C1" s="136"/>
    </row>
    <row r="2" spans="1:3" ht="15.75" thickBot="1">
      <c r="A2" s="6"/>
      <c r="B2" s="6"/>
      <c r="C2" s="6"/>
    </row>
    <row r="3" spans="1:3" ht="16.5" thickBot="1">
      <c r="A3" s="145" t="s">
        <v>68</v>
      </c>
      <c r="B3" s="146"/>
      <c r="C3" s="147"/>
    </row>
    <row r="4" spans="1:3" ht="6.75" customHeight="1" thickBot="1">
      <c r="A4" s="3"/>
      <c r="B4" s="3"/>
    </row>
    <row r="5" spans="1:3" ht="30.75" thickBot="1">
      <c r="A5" s="112" t="s">
        <v>5</v>
      </c>
      <c r="B5" s="115" t="s">
        <v>77</v>
      </c>
      <c r="C5" s="36" t="s">
        <v>67</v>
      </c>
    </row>
    <row r="6" spans="1:3" ht="15.75" thickBot="1">
      <c r="A6" s="79" t="s">
        <v>48</v>
      </c>
      <c r="B6" s="78">
        <v>2000000</v>
      </c>
      <c r="C6" s="78">
        <f>C7</f>
        <v>2250000</v>
      </c>
    </row>
    <row r="7" spans="1:3" ht="15.75" thickBot="1">
      <c r="A7" s="77" t="s">
        <v>16</v>
      </c>
      <c r="B7" s="63">
        <v>2000000</v>
      </c>
      <c r="C7" s="73">
        <v>2250000</v>
      </c>
    </row>
    <row r="12" spans="1:3" ht="17.25">
      <c r="C12" s="5"/>
    </row>
  </sheetData>
  <mergeCells count="2">
    <mergeCell ref="A1:C1"/>
    <mergeCell ref="A3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EBDA0-6CFA-4DE0-B270-A96B1261A316}">
  <dimension ref="A1:C29"/>
  <sheetViews>
    <sheetView tabSelected="1" zoomScaleNormal="100" workbookViewId="0">
      <selection activeCell="B25" sqref="B25"/>
    </sheetView>
  </sheetViews>
  <sheetFormatPr defaultRowHeight="18.75" customHeight="1"/>
  <cols>
    <col min="1" max="1" width="13.140625" style="116" customWidth="1"/>
    <col min="2" max="2" width="93.42578125" style="116" customWidth="1"/>
    <col min="3" max="3" width="18" style="116" customWidth="1"/>
    <col min="4" max="16384" width="9.140625" style="116"/>
  </cols>
  <sheetData>
    <row r="1" spans="1:3" ht="18.75" customHeight="1">
      <c r="A1" s="136" t="s">
        <v>46</v>
      </c>
      <c r="B1" s="136"/>
      <c r="C1" s="136"/>
    </row>
    <row r="2" spans="1:3" ht="11.25" customHeight="1" thickBot="1">
      <c r="A2" s="106"/>
      <c r="B2" s="106"/>
      <c r="C2" s="106"/>
    </row>
    <row r="3" spans="1:3" customFormat="1" ht="17.25" customHeight="1" thickBot="1">
      <c r="A3" s="142" t="s">
        <v>115</v>
      </c>
      <c r="B3" s="143"/>
      <c r="C3" s="144"/>
    </row>
    <row r="4" spans="1:3" ht="17.25" customHeight="1" thickBot="1"/>
    <row r="5" spans="1:3" ht="17.25" customHeight="1" thickBot="1">
      <c r="A5" s="117" t="s">
        <v>120</v>
      </c>
      <c r="B5" s="119" t="s">
        <v>5</v>
      </c>
      <c r="C5" s="120" t="s">
        <v>73</v>
      </c>
    </row>
    <row r="6" spans="1:3" ht="17.25" customHeight="1" thickBot="1">
      <c r="A6" s="148" t="s">
        <v>48</v>
      </c>
      <c r="B6" s="149"/>
      <c r="C6" s="121">
        <f>(SUM(C7:C29))</f>
        <v>16781835.050000001</v>
      </c>
    </row>
    <row r="7" spans="1:3" ht="17.25" customHeight="1">
      <c r="A7" s="122" t="s">
        <v>79</v>
      </c>
      <c r="B7" s="40" t="s">
        <v>80</v>
      </c>
      <c r="C7" s="123">
        <v>2250000</v>
      </c>
    </row>
    <row r="8" spans="1:3" ht="17.25" customHeight="1">
      <c r="A8" s="118" t="s">
        <v>81</v>
      </c>
      <c r="B8" s="2" t="s">
        <v>126</v>
      </c>
      <c r="C8" s="124">
        <v>1236000</v>
      </c>
    </row>
    <row r="9" spans="1:3" ht="17.25" customHeight="1">
      <c r="A9" s="118" t="s">
        <v>82</v>
      </c>
      <c r="B9" s="2" t="s">
        <v>80</v>
      </c>
      <c r="C9" s="124">
        <v>739416</v>
      </c>
    </row>
    <row r="10" spans="1:3" ht="17.25" customHeight="1">
      <c r="A10" s="118" t="s">
        <v>83</v>
      </c>
      <c r="B10" s="2" t="s">
        <v>127</v>
      </c>
      <c r="C10" s="124">
        <v>100000</v>
      </c>
    </row>
    <row r="11" spans="1:3" ht="17.25" customHeight="1">
      <c r="A11" s="118" t="s">
        <v>84</v>
      </c>
      <c r="B11" s="2" t="s">
        <v>80</v>
      </c>
      <c r="C11" s="124">
        <v>7581410</v>
      </c>
    </row>
    <row r="12" spans="1:3" ht="17.25" customHeight="1">
      <c r="A12" s="118" t="s">
        <v>85</v>
      </c>
      <c r="B12" s="2" t="s">
        <v>128</v>
      </c>
      <c r="C12" s="124">
        <v>280000</v>
      </c>
    </row>
    <row r="13" spans="1:3" ht="17.25" customHeight="1">
      <c r="A13" s="118" t="s">
        <v>86</v>
      </c>
      <c r="B13" s="2" t="s">
        <v>87</v>
      </c>
      <c r="C13" s="124">
        <v>247425</v>
      </c>
    </row>
    <row r="14" spans="1:3" ht="17.25" customHeight="1">
      <c r="A14" s="118" t="s">
        <v>88</v>
      </c>
      <c r="B14" s="2" t="s">
        <v>89</v>
      </c>
      <c r="C14" s="124">
        <v>743678</v>
      </c>
    </row>
    <row r="15" spans="1:3" ht="17.25" customHeight="1">
      <c r="A15" s="118" t="s">
        <v>90</v>
      </c>
      <c r="B15" s="2" t="s">
        <v>91</v>
      </c>
      <c r="C15" s="124">
        <v>90000</v>
      </c>
    </row>
    <row r="16" spans="1:3" ht="17.25" customHeight="1">
      <c r="A16" s="118" t="s">
        <v>92</v>
      </c>
      <c r="B16" s="2" t="s">
        <v>93</v>
      </c>
      <c r="C16" s="124">
        <v>90000</v>
      </c>
    </row>
    <row r="17" spans="1:3" ht="17.25" customHeight="1">
      <c r="A17" s="118" t="s">
        <v>94</v>
      </c>
      <c r="B17" s="2" t="s">
        <v>95</v>
      </c>
      <c r="C17" s="124">
        <v>15000</v>
      </c>
    </row>
    <row r="18" spans="1:3" ht="17.25" customHeight="1">
      <c r="A18" s="118" t="s">
        <v>96</v>
      </c>
      <c r="B18" s="2" t="s">
        <v>97</v>
      </c>
      <c r="C18" s="124">
        <v>618000</v>
      </c>
    </row>
    <row r="19" spans="1:3" ht="17.25" customHeight="1">
      <c r="A19" s="118" t="s">
        <v>98</v>
      </c>
      <c r="B19" s="2" t="s">
        <v>99</v>
      </c>
      <c r="C19" s="124">
        <v>450000</v>
      </c>
    </row>
    <row r="20" spans="1:3" ht="17.25" customHeight="1">
      <c r="A20" s="118" t="s">
        <v>100</v>
      </c>
      <c r="B20" s="2" t="s">
        <v>129</v>
      </c>
      <c r="C20" s="124">
        <v>161600</v>
      </c>
    </row>
    <row r="21" spans="1:3" ht="17.25" customHeight="1">
      <c r="A21" s="118" t="s">
        <v>101</v>
      </c>
      <c r="B21" s="2" t="s">
        <v>102</v>
      </c>
      <c r="C21" s="124">
        <v>122376.05</v>
      </c>
    </row>
    <row r="22" spans="1:3" ht="17.25" customHeight="1">
      <c r="A22" s="118" t="s">
        <v>103</v>
      </c>
      <c r="B22" s="2" t="s">
        <v>104</v>
      </c>
      <c r="C22" s="124">
        <v>85000</v>
      </c>
    </row>
    <row r="23" spans="1:3" ht="17.25" customHeight="1">
      <c r="A23" s="118" t="s">
        <v>105</v>
      </c>
      <c r="B23" s="2" t="s">
        <v>106</v>
      </c>
      <c r="C23" s="124">
        <v>45000</v>
      </c>
    </row>
    <row r="24" spans="1:3" ht="17.25" customHeight="1">
      <c r="A24" s="118" t="s">
        <v>107</v>
      </c>
      <c r="B24" s="2" t="s">
        <v>108</v>
      </c>
      <c r="C24" s="124">
        <v>44980</v>
      </c>
    </row>
    <row r="25" spans="1:3" ht="17.25" customHeight="1">
      <c r="A25" s="118" t="s">
        <v>109</v>
      </c>
      <c r="B25" s="2" t="s">
        <v>110</v>
      </c>
      <c r="C25" s="124">
        <v>46350</v>
      </c>
    </row>
    <row r="26" spans="1:3" ht="17.25" customHeight="1">
      <c r="A26" s="118" t="s">
        <v>111</v>
      </c>
      <c r="B26" s="2" t="s">
        <v>112</v>
      </c>
      <c r="C26" s="124">
        <v>130000</v>
      </c>
    </row>
    <row r="27" spans="1:3" ht="17.25" customHeight="1">
      <c r="A27" s="118" t="s">
        <v>113</v>
      </c>
      <c r="B27" s="2" t="s">
        <v>114</v>
      </c>
      <c r="C27" s="124">
        <v>12000</v>
      </c>
    </row>
    <row r="28" spans="1:3" ht="17.25" customHeight="1">
      <c r="A28" s="118" t="s">
        <v>117</v>
      </c>
      <c r="B28" s="133" t="s">
        <v>119</v>
      </c>
      <c r="C28" s="124">
        <v>1470600</v>
      </c>
    </row>
    <row r="29" spans="1:3" ht="17.25" customHeight="1" thickBot="1">
      <c r="A29" s="125" t="s">
        <v>123</v>
      </c>
      <c r="B29" s="134" t="s">
        <v>87</v>
      </c>
      <c r="C29" s="19">
        <v>223000</v>
      </c>
    </row>
  </sheetData>
  <mergeCells count="3">
    <mergeCell ref="A1:C1"/>
    <mergeCell ref="A6:B6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8F61-D08D-44D2-B84F-3ECE8D8812CF}">
  <dimension ref="A1:D25"/>
  <sheetViews>
    <sheetView workbookViewId="0">
      <selection activeCell="B12" sqref="B12"/>
    </sheetView>
  </sheetViews>
  <sheetFormatPr defaultRowHeight="15"/>
  <cols>
    <col min="1" max="1" width="62.5703125" customWidth="1"/>
    <col min="2" max="3" width="21.7109375" customWidth="1"/>
  </cols>
  <sheetData>
    <row r="1" spans="1:3" ht="15.75">
      <c r="A1" s="136" t="s">
        <v>46</v>
      </c>
      <c r="B1" s="136"/>
      <c r="C1" s="136"/>
    </row>
    <row r="2" spans="1:3" ht="15.75" thickBot="1">
      <c r="A2" s="6"/>
      <c r="B2" s="6"/>
    </row>
    <row r="3" spans="1:3" ht="16.5" thickBot="1">
      <c r="A3" s="142" t="s">
        <v>12</v>
      </c>
      <c r="B3" s="143"/>
      <c r="C3" s="144"/>
    </row>
    <row r="4" spans="1:3" ht="6.75" customHeight="1" thickBot="1">
      <c r="A4" s="3"/>
    </row>
    <row r="5" spans="1:3" ht="33" customHeight="1" thickBot="1">
      <c r="A5" s="107" t="s">
        <v>5</v>
      </c>
      <c r="B5" s="108" t="s">
        <v>73</v>
      </c>
      <c r="C5" s="109" t="s">
        <v>52</v>
      </c>
    </row>
    <row r="6" spans="1:3" ht="15.75" thickBot="1">
      <c r="A6" s="15" t="s">
        <v>48</v>
      </c>
      <c r="B6" s="51">
        <f>B13+B7</f>
        <v>2483828.3600000003</v>
      </c>
      <c r="C6" s="35"/>
    </row>
    <row r="7" spans="1:3" ht="15.75" thickBot="1">
      <c r="A7" s="15" t="s">
        <v>49</v>
      </c>
      <c r="B7" s="51">
        <f>SUM(B8:B12)</f>
        <v>2483828.3600000003</v>
      </c>
      <c r="C7" s="35"/>
    </row>
    <row r="8" spans="1:3">
      <c r="A8" s="96" t="s">
        <v>0</v>
      </c>
      <c r="B8" s="97">
        <v>2048316.36</v>
      </c>
      <c r="C8" s="98"/>
    </row>
    <row r="9" spans="1:3">
      <c r="A9" s="17" t="s">
        <v>1</v>
      </c>
      <c r="B9" s="52">
        <v>14880</v>
      </c>
      <c r="C9" s="25"/>
    </row>
    <row r="10" spans="1:3">
      <c r="A10" s="17" t="s">
        <v>2</v>
      </c>
      <c r="B10" s="52">
        <v>237241</v>
      </c>
      <c r="C10" s="25"/>
    </row>
    <row r="11" spans="1:3">
      <c r="A11" s="17" t="s">
        <v>3</v>
      </c>
      <c r="B11" s="52">
        <v>37199</v>
      </c>
      <c r="C11" s="25"/>
    </row>
    <row r="12" spans="1:3" ht="15.75" thickBot="1">
      <c r="A12" s="18" t="s">
        <v>4</v>
      </c>
      <c r="B12" s="53">
        <f>143403+2789</f>
        <v>146192</v>
      </c>
      <c r="C12" s="33"/>
    </row>
    <row r="13" spans="1:3" ht="15.75" thickBot="1">
      <c r="A13" s="15" t="s">
        <v>50</v>
      </c>
      <c r="B13" s="58">
        <v>0</v>
      </c>
      <c r="C13" s="110">
        <v>0</v>
      </c>
    </row>
    <row r="18" spans="2:4" ht="17.25">
      <c r="B18" s="5"/>
    </row>
    <row r="23" spans="2:4">
      <c r="D23" s="1"/>
    </row>
    <row r="25" spans="2:4">
      <c r="C25" t="s">
        <v>78</v>
      </c>
    </row>
  </sheetData>
  <mergeCells count="2">
    <mergeCell ref="A3:C3"/>
    <mergeCell ref="A1:C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8E5F-86F9-47A8-88D9-6EEAD192DF3B}">
  <dimension ref="A1:E13"/>
  <sheetViews>
    <sheetView workbookViewId="0">
      <selection activeCell="B6" sqref="B6"/>
    </sheetView>
  </sheetViews>
  <sheetFormatPr defaultRowHeight="15"/>
  <cols>
    <col min="1" max="1" width="62.7109375" customWidth="1"/>
    <col min="2" max="3" width="21.7109375" customWidth="1"/>
  </cols>
  <sheetData>
    <row r="1" spans="1:5" ht="15.75">
      <c r="A1" s="136" t="s">
        <v>46</v>
      </c>
      <c r="B1" s="136"/>
      <c r="C1" s="136"/>
    </row>
    <row r="2" spans="1:5" ht="15.75" thickBot="1">
      <c r="A2" s="6"/>
      <c r="B2" s="6"/>
    </row>
    <row r="3" spans="1:5" ht="16.5" thickBot="1">
      <c r="A3" s="142" t="s">
        <v>8</v>
      </c>
      <c r="B3" s="143"/>
      <c r="C3" s="144"/>
    </row>
    <row r="4" spans="1:5" ht="6.75" customHeight="1" thickBot="1">
      <c r="A4" s="3"/>
    </row>
    <row r="5" spans="1:5" ht="34.5" customHeight="1" thickBot="1">
      <c r="A5" s="112" t="s">
        <v>5</v>
      </c>
      <c r="B5" s="113" t="s">
        <v>73</v>
      </c>
      <c r="C5" s="114" t="s">
        <v>52</v>
      </c>
    </row>
    <row r="6" spans="1:5" ht="15.75" thickBot="1">
      <c r="A6" s="15" t="s">
        <v>48</v>
      </c>
      <c r="B6" s="20">
        <f>B7+B13</f>
        <v>2743126.89</v>
      </c>
      <c r="C6" s="38"/>
    </row>
    <row r="7" spans="1:5" ht="15.75" thickBot="1">
      <c r="A7" s="15" t="s">
        <v>49</v>
      </c>
      <c r="B7" s="20">
        <f>SUM(B8:B12)</f>
        <v>2743126.89</v>
      </c>
      <c r="C7" s="38"/>
    </row>
    <row r="8" spans="1:5">
      <c r="A8" s="24" t="s">
        <v>0</v>
      </c>
      <c r="B8" s="54">
        <v>2216684.89</v>
      </c>
      <c r="C8" s="39"/>
    </row>
    <row r="9" spans="1:5">
      <c r="A9" s="17" t="s">
        <v>1</v>
      </c>
      <c r="B9" s="22">
        <v>6678</v>
      </c>
      <c r="C9" s="25"/>
      <c r="E9" s="1"/>
    </row>
    <row r="10" spans="1:5">
      <c r="A10" s="17" t="s">
        <v>2</v>
      </c>
      <c r="B10" s="22">
        <v>311000</v>
      </c>
      <c r="C10" s="25"/>
    </row>
    <row r="11" spans="1:5">
      <c r="A11" s="17" t="s">
        <v>3</v>
      </c>
      <c r="B11" s="22">
        <v>79161</v>
      </c>
      <c r="C11" s="25"/>
    </row>
    <row r="12" spans="1:5" ht="15.75" thickBot="1">
      <c r="A12" s="18" t="s">
        <v>4</v>
      </c>
      <c r="B12" s="26">
        <f>62272+67331</f>
        <v>129603</v>
      </c>
      <c r="C12" s="33"/>
    </row>
    <row r="13" spans="1:5" ht="15.75" thickBot="1">
      <c r="A13" s="15" t="s">
        <v>50</v>
      </c>
      <c r="B13" s="59">
        <v>0</v>
      </c>
      <c r="C13" s="59">
        <v>0</v>
      </c>
    </row>
  </sheetData>
  <mergeCells count="2">
    <mergeCell ref="A3:C3"/>
    <mergeCell ref="A1:C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BB06-45E7-45BA-8E9F-D0BB7ED8BC86}">
  <dimension ref="A1:D23"/>
  <sheetViews>
    <sheetView workbookViewId="0">
      <selection activeCell="A30" sqref="A30"/>
    </sheetView>
  </sheetViews>
  <sheetFormatPr defaultRowHeight="15"/>
  <cols>
    <col min="1" max="1" width="62.5703125" customWidth="1"/>
    <col min="2" max="3" width="21.5703125" customWidth="1"/>
  </cols>
  <sheetData>
    <row r="1" spans="1:3" ht="15.75">
      <c r="A1" s="136" t="s">
        <v>46</v>
      </c>
      <c r="B1" s="136"/>
      <c r="C1" s="136"/>
    </row>
    <row r="2" spans="1:3" ht="15.75" thickBot="1">
      <c r="A2" s="6"/>
      <c r="B2" s="6"/>
    </row>
    <row r="3" spans="1:3" ht="16.5" thickBot="1">
      <c r="A3" s="142" t="s">
        <v>9</v>
      </c>
      <c r="B3" s="143"/>
      <c r="C3" s="144"/>
    </row>
    <row r="4" spans="1:3" ht="6.75" customHeight="1" thickBot="1">
      <c r="A4" s="3"/>
    </row>
    <row r="5" spans="1:3" ht="34.5" customHeight="1" thickBot="1">
      <c r="A5" s="107" t="s">
        <v>5</v>
      </c>
      <c r="B5" s="108" t="s">
        <v>73</v>
      </c>
      <c r="C5" s="109" t="s">
        <v>52</v>
      </c>
    </row>
    <row r="6" spans="1:3" ht="15.75" thickBot="1">
      <c r="A6" s="15" t="s">
        <v>48</v>
      </c>
      <c r="B6" s="34">
        <f>B7+B13</f>
        <v>5078955.87</v>
      </c>
      <c r="C6" s="35"/>
    </row>
    <row r="7" spans="1:3" ht="15.75" thickBot="1">
      <c r="A7" s="15" t="s">
        <v>49</v>
      </c>
      <c r="B7" s="34">
        <f>SUM(B8:B12)</f>
        <v>5078955.87</v>
      </c>
      <c r="C7" s="35"/>
    </row>
    <row r="8" spans="1:3">
      <c r="A8" s="24" t="s">
        <v>0</v>
      </c>
      <c r="B8" s="40">
        <f>4235893.23-6000</f>
        <v>4229893.2300000004</v>
      </c>
      <c r="C8" s="31"/>
    </row>
    <row r="9" spans="1:3">
      <c r="A9" s="17" t="s">
        <v>1</v>
      </c>
      <c r="B9" s="2">
        <v>16925</v>
      </c>
      <c r="C9" s="25"/>
    </row>
    <row r="10" spans="1:3">
      <c r="A10" s="17" t="s">
        <v>2</v>
      </c>
      <c r="B10" s="2">
        <v>624752</v>
      </c>
      <c r="C10" s="25"/>
    </row>
    <row r="11" spans="1:3">
      <c r="A11" s="17" t="s">
        <v>3</v>
      </c>
      <c r="B11" s="2">
        <v>57000</v>
      </c>
      <c r="C11" s="25"/>
    </row>
    <row r="12" spans="1:3" ht="15.75" thickBot="1">
      <c r="A12" s="18" t="s">
        <v>4</v>
      </c>
      <c r="B12" s="26">
        <v>150385.64000000001</v>
      </c>
      <c r="C12" s="33"/>
    </row>
    <row r="13" spans="1:3" ht="15.75" thickBot="1">
      <c r="A13" s="15" t="s">
        <v>50</v>
      </c>
      <c r="B13" s="72">
        <v>0</v>
      </c>
      <c r="C13" s="59">
        <v>0</v>
      </c>
    </row>
    <row r="18" spans="2:4" ht="17.25">
      <c r="B18" s="5"/>
    </row>
    <row r="23" spans="2:4">
      <c r="D23" s="1"/>
    </row>
  </sheetData>
  <mergeCells count="2">
    <mergeCell ref="A1:C1"/>
    <mergeCell ref="A3:C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F92A-D775-4494-B850-290D0EBAA52A}">
  <sheetPr>
    <pageSetUpPr fitToPage="1"/>
  </sheetPr>
  <dimension ref="A1:C15"/>
  <sheetViews>
    <sheetView workbookViewId="0">
      <selection activeCell="A14" sqref="A14"/>
    </sheetView>
  </sheetViews>
  <sheetFormatPr defaultRowHeight="15"/>
  <cols>
    <col min="1" max="1" width="62.85546875" customWidth="1"/>
    <col min="2" max="3" width="21.7109375" customWidth="1"/>
    <col min="4" max="4" width="16.5703125" customWidth="1"/>
  </cols>
  <sheetData>
    <row r="1" spans="1:3" ht="15.75">
      <c r="A1" s="136" t="s">
        <v>46</v>
      </c>
      <c r="B1" s="136"/>
      <c r="C1" s="136"/>
    </row>
    <row r="2" spans="1:3" ht="15.75" thickBot="1">
      <c r="A2" s="6"/>
      <c r="B2" s="6"/>
    </row>
    <row r="3" spans="1:3" ht="16.5" thickBot="1">
      <c r="A3" s="142" t="s">
        <v>10</v>
      </c>
      <c r="B3" s="143"/>
      <c r="C3" s="144"/>
    </row>
    <row r="4" spans="1:3" ht="6.75" customHeight="1" thickBot="1">
      <c r="A4" s="3"/>
    </row>
    <row r="5" spans="1:3" ht="31.5" customHeight="1" thickBot="1">
      <c r="A5" s="112" t="s">
        <v>5</v>
      </c>
      <c r="B5" s="115" t="s">
        <v>73</v>
      </c>
      <c r="C5" s="114" t="s">
        <v>52</v>
      </c>
    </row>
    <row r="6" spans="1:3" ht="15.75" thickBot="1">
      <c r="A6" s="15" t="s">
        <v>48</v>
      </c>
      <c r="B6" s="34">
        <f>B7+B13</f>
        <v>2938029.05</v>
      </c>
      <c r="C6" s="35"/>
    </row>
    <row r="7" spans="1:3">
      <c r="A7" s="16" t="s">
        <v>49</v>
      </c>
      <c r="B7" s="32">
        <f>SUM(B8:B12)</f>
        <v>2838029.05</v>
      </c>
      <c r="C7" s="31"/>
    </row>
    <row r="8" spans="1:3">
      <c r="A8" s="17" t="s">
        <v>0</v>
      </c>
      <c r="B8" s="2">
        <f>2302290.55-8486</f>
        <v>2293804.5499999998</v>
      </c>
      <c r="C8" s="25"/>
    </row>
    <row r="9" spans="1:3">
      <c r="A9" s="17" t="s">
        <v>1</v>
      </c>
      <c r="B9" s="2">
        <f>9436+8486</f>
        <v>17922</v>
      </c>
      <c r="C9" s="25"/>
    </row>
    <row r="10" spans="1:3">
      <c r="A10" s="17" t="s">
        <v>2</v>
      </c>
      <c r="B10" s="2">
        <v>289569.5</v>
      </c>
      <c r="C10" s="25"/>
    </row>
    <row r="11" spans="1:3">
      <c r="A11" s="17" t="s">
        <v>3</v>
      </c>
      <c r="B11" s="2">
        <v>55575</v>
      </c>
      <c r="C11" s="25"/>
    </row>
    <row r="12" spans="1:3" ht="15.75" thickBot="1">
      <c r="A12" s="18" t="s">
        <v>4</v>
      </c>
      <c r="B12" s="26">
        <f>54238+63745+61750+1425</f>
        <v>181158</v>
      </c>
      <c r="C12" s="33"/>
    </row>
    <row r="13" spans="1:3">
      <c r="A13" s="16" t="s">
        <v>50</v>
      </c>
      <c r="B13" s="30">
        <f>B14</f>
        <v>100000</v>
      </c>
      <c r="C13" s="111">
        <f>C14</f>
        <v>150000</v>
      </c>
    </row>
    <row r="14" spans="1:3" ht="30" customHeight="1" thickBot="1">
      <c r="A14" s="29" t="s">
        <v>51</v>
      </c>
      <c r="B14" s="26">
        <v>100000</v>
      </c>
      <c r="C14" s="19">
        <v>150000</v>
      </c>
    </row>
    <row r="15" spans="1:3" ht="55.5" customHeight="1">
      <c r="A15" s="27"/>
      <c r="B15" s="28"/>
      <c r="C15" s="28"/>
    </row>
  </sheetData>
  <mergeCells count="2">
    <mergeCell ref="A3:C3"/>
    <mergeCell ref="A1:C1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230B-71D2-4D8E-BB86-288210B85D4C}">
  <dimension ref="A1:F15"/>
  <sheetViews>
    <sheetView workbookViewId="0">
      <selection sqref="A1:C1"/>
    </sheetView>
  </sheetViews>
  <sheetFormatPr defaultRowHeight="15"/>
  <cols>
    <col min="1" max="1" width="62.7109375" customWidth="1"/>
    <col min="2" max="3" width="21.7109375" customWidth="1"/>
    <col min="4" max="4" width="16.5703125" customWidth="1"/>
  </cols>
  <sheetData>
    <row r="1" spans="1:6" ht="15.75">
      <c r="A1" s="136" t="s">
        <v>46</v>
      </c>
      <c r="B1" s="136"/>
      <c r="C1" s="136"/>
    </row>
    <row r="2" spans="1:6" ht="15.75" thickBot="1">
      <c r="A2" s="6"/>
      <c r="B2" s="6"/>
    </row>
    <row r="3" spans="1:6" ht="16.5" thickBot="1">
      <c r="A3" s="142" t="s">
        <v>70</v>
      </c>
      <c r="B3" s="143"/>
      <c r="C3" s="144"/>
    </row>
    <row r="4" spans="1:6" ht="6.75" customHeight="1" thickBot="1">
      <c r="A4" s="41"/>
      <c r="B4" s="42"/>
      <c r="C4" s="7"/>
    </row>
    <row r="5" spans="1:6" ht="30.75" thickBot="1">
      <c r="A5" s="107" t="s">
        <v>5</v>
      </c>
      <c r="B5" s="108" t="s">
        <v>73</v>
      </c>
      <c r="C5" s="109" t="s">
        <v>52</v>
      </c>
    </row>
    <row r="6" spans="1:6" ht="15.75" thickBot="1">
      <c r="A6" s="15" t="s">
        <v>48</v>
      </c>
      <c r="B6" s="34">
        <f>B7+B13</f>
        <v>4802567.71</v>
      </c>
      <c r="C6" s="35"/>
    </row>
    <row r="7" spans="1:6">
      <c r="A7" s="16" t="s">
        <v>49</v>
      </c>
      <c r="B7" s="32">
        <f xml:space="preserve"> SUM(B8:B12)</f>
        <v>4785567.71</v>
      </c>
      <c r="C7" s="31"/>
    </row>
    <row r="8" spans="1:6">
      <c r="A8" s="17" t="s">
        <v>0</v>
      </c>
      <c r="B8" s="2">
        <v>4382355.71</v>
      </c>
      <c r="C8" s="25"/>
    </row>
    <row r="9" spans="1:6">
      <c r="A9" s="17" t="s">
        <v>1</v>
      </c>
      <c r="B9" s="2">
        <v>24793</v>
      </c>
      <c r="C9" s="25"/>
    </row>
    <row r="10" spans="1:6">
      <c r="A10" s="17" t="s">
        <v>2</v>
      </c>
      <c r="B10" s="2">
        <v>0</v>
      </c>
      <c r="C10" s="25"/>
    </row>
    <row r="11" spans="1:6">
      <c r="A11" s="17" t="s">
        <v>3</v>
      </c>
      <c r="B11" s="2">
        <v>93100</v>
      </c>
      <c r="C11" s="25"/>
    </row>
    <row r="12" spans="1:6" ht="15.75" thickBot="1">
      <c r="A12" s="18" t="s">
        <v>4</v>
      </c>
      <c r="B12" s="26">
        <v>285319</v>
      </c>
      <c r="C12" s="33"/>
    </row>
    <row r="13" spans="1:6">
      <c r="A13" s="16" t="s">
        <v>50</v>
      </c>
      <c r="B13" s="30">
        <f>B14</f>
        <v>17000</v>
      </c>
      <c r="C13" s="111">
        <f>C14</f>
        <v>17000</v>
      </c>
    </row>
    <row r="14" spans="1:6" ht="31.5" customHeight="1" thickBot="1">
      <c r="A14" s="29" t="s">
        <v>53</v>
      </c>
      <c r="B14" s="26">
        <v>17000</v>
      </c>
      <c r="C14" s="19">
        <v>17000</v>
      </c>
      <c r="F14" s="1"/>
    </row>
    <row r="15" spans="1:6" ht="66" customHeight="1"/>
  </sheetData>
  <mergeCells count="2">
    <mergeCell ref="A3:C3"/>
    <mergeCell ref="A1:C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4885-0B21-45C6-A7AC-207F07481800}">
  <dimension ref="A1:F14"/>
  <sheetViews>
    <sheetView workbookViewId="0">
      <selection activeCell="B21" sqref="B21"/>
    </sheetView>
  </sheetViews>
  <sheetFormatPr defaultRowHeight="15"/>
  <cols>
    <col min="1" max="1" width="62.7109375" customWidth="1"/>
    <col min="2" max="3" width="21.7109375" customWidth="1"/>
    <col min="4" max="4" width="16.5703125" customWidth="1"/>
  </cols>
  <sheetData>
    <row r="1" spans="1:6" ht="15.75">
      <c r="A1" s="136" t="s">
        <v>46</v>
      </c>
      <c r="B1" s="136"/>
      <c r="C1" s="136"/>
    </row>
    <row r="2" spans="1:6" ht="15.75" thickBot="1">
      <c r="A2" s="6"/>
      <c r="B2" s="6"/>
    </row>
    <row r="3" spans="1:6" ht="16.5" thickBot="1">
      <c r="A3" s="142" t="s">
        <v>7</v>
      </c>
      <c r="B3" s="143"/>
      <c r="C3" s="144"/>
    </row>
    <row r="4" spans="1:6" ht="6.75" customHeight="1" thickBot="1">
      <c r="A4" s="3"/>
    </row>
    <row r="5" spans="1:6" ht="30.75" thickBot="1">
      <c r="A5" s="107" t="s">
        <v>5</v>
      </c>
      <c r="B5" s="108" t="s">
        <v>73</v>
      </c>
      <c r="C5" s="109" t="s">
        <v>52</v>
      </c>
    </row>
    <row r="6" spans="1:6" ht="15.75" thickBot="1">
      <c r="A6" s="23" t="s">
        <v>48</v>
      </c>
      <c r="B6" s="60">
        <f>B7+B13</f>
        <v>6557993.1400000006</v>
      </c>
      <c r="C6" s="56"/>
    </row>
    <row r="7" spans="1:6">
      <c r="A7" s="16" t="s">
        <v>49</v>
      </c>
      <c r="B7" s="32">
        <f>SUM(B8:B12)</f>
        <v>6457993.1400000006</v>
      </c>
      <c r="C7" s="31"/>
    </row>
    <row r="8" spans="1:6">
      <c r="A8" s="57" t="s">
        <v>0</v>
      </c>
      <c r="B8" s="21">
        <v>5676363.7400000002</v>
      </c>
      <c r="C8" s="25"/>
    </row>
    <row r="9" spans="1:6" ht="15.75">
      <c r="A9" s="57" t="s">
        <v>1</v>
      </c>
      <c r="B9" s="99">
        <v>35333</v>
      </c>
      <c r="C9" s="25"/>
    </row>
    <row r="10" spans="1:6">
      <c r="A10" s="17" t="s">
        <v>2</v>
      </c>
      <c r="B10" s="2">
        <v>214605</v>
      </c>
      <c r="C10" s="25"/>
    </row>
    <row r="11" spans="1:6">
      <c r="A11" s="17" t="s">
        <v>3</v>
      </c>
      <c r="B11" s="2">
        <v>146700</v>
      </c>
      <c r="C11" s="25"/>
    </row>
    <row r="12" spans="1:6" ht="15.75" thickBot="1">
      <c r="A12" s="18" t="s">
        <v>4</v>
      </c>
      <c r="B12" s="26">
        <v>384991.4</v>
      </c>
      <c r="C12" s="33"/>
    </row>
    <row r="13" spans="1:6">
      <c r="A13" s="16" t="s">
        <v>50</v>
      </c>
      <c r="B13" s="30">
        <f>B14</f>
        <v>100000</v>
      </c>
      <c r="C13" s="111">
        <v>0</v>
      </c>
    </row>
    <row r="14" spans="1:6" ht="15.75" thickBot="1">
      <c r="A14" s="55" t="s">
        <v>54</v>
      </c>
      <c r="B14" s="26">
        <v>100000</v>
      </c>
      <c r="C14" s="19">
        <v>0</v>
      </c>
      <c r="F14" s="1"/>
    </row>
  </sheetData>
  <mergeCells count="2">
    <mergeCell ref="A3:C3"/>
    <mergeCell ref="A1:C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1A32-D281-4D24-9730-CD289AA482A8}">
  <dimension ref="A1:F24"/>
  <sheetViews>
    <sheetView workbookViewId="0">
      <selection sqref="A1:C1"/>
    </sheetView>
  </sheetViews>
  <sheetFormatPr defaultRowHeight="15"/>
  <cols>
    <col min="1" max="1" width="62.7109375" customWidth="1"/>
    <col min="2" max="3" width="21.7109375" customWidth="1"/>
    <col min="4" max="4" width="16.5703125" customWidth="1"/>
    <col min="5" max="5" width="10" bestFit="1" customWidth="1"/>
  </cols>
  <sheetData>
    <row r="1" spans="1:6" ht="15.75">
      <c r="A1" s="136" t="s">
        <v>46</v>
      </c>
      <c r="B1" s="136"/>
      <c r="C1" s="136"/>
    </row>
    <row r="2" spans="1:6" ht="15.75" thickBot="1">
      <c r="A2" s="6"/>
      <c r="B2" s="6"/>
    </row>
    <row r="3" spans="1:6" ht="16.5" thickBot="1">
      <c r="A3" s="142" t="s">
        <v>11</v>
      </c>
      <c r="B3" s="143"/>
      <c r="C3" s="144"/>
    </row>
    <row r="4" spans="1:6" ht="6.75" customHeight="1" thickBot="1">
      <c r="A4" s="3"/>
    </row>
    <row r="5" spans="1:6" ht="30.75" thickBot="1">
      <c r="A5" s="107" t="s">
        <v>5</v>
      </c>
      <c r="B5" s="108" t="s">
        <v>75</v>
      </c>
      <c r="C5" s="37" t="s">
        <v>52</v>
      </c>
    </row>
    <row r="6" spans="1:6" ht="15.75" thickBot="1">
      <c r="A6" s="15" t="s">
        <v>48</v>
      </c>
      <c r="B6" s="34">
        <f>B7+B13</f>
        <v>6040436.1400000006</v>
      </c>
      <c r="C6" s="34"/>
    </row>
    <row r="7" spans="1:6" ht="15.75" thickBot="1">
      <c r="A7" s="15" t="s">
        <v>49</v>
      </c>
      <c r="B7" s="34">
        <f>SUM(B8:B12)</f>
        <v>6000436.1400000006</v>
      </c>
      <c r="C7" s="61"/>
    </row>
    <row r="8" spans="1:6">
      <c r="A8" s="24" t="s">
        <v>0</v>
      </c>
      <c r="B8" s="62">
        <v>4689729.74</v>
      </c>
      <c r="C8" s="31"/>
    </row>
    <row r="9" spans="1:6">
      <c r="A9" s="17" t="s">
        <v>1</v>
      </c>
      <c r="B9" s="2">
        <v>297900</v>
      </c>
      <c r="C9" s="25"/>
    </row>
    <row r="10" spans="1:6">
      <c r="A10" s="17" t="s">
        <v>2</v>
      </c>
      <c r="B10" s="2">
        <v>234956.9</v>
      </c>
      <c r="C10" s="25"/>
    </row>
    <row r="11" spans="1:6">
      <c r="A11" s="17" t="s">
        <v>3</v>
      </c>
      <c r="B11" s="2">
        <v>200700</v>
      </c>
      <c r="C11" s="25"/>
    </row>
    <row r="12" spans="1:6" ht="15.75" thickBot="1">
      <c r="A12" s="18" t="s">
        <v>4</v>
      </c>
      <c r="B12" s="26">
        <f>558249.5+18900</f>
        <v>577149.5</v>
      </c>
      <c r="C12" s="33"/>
    </row>
    <row r="13" spans="1:6" ht="17.25" customHeight="1" thickBot="1">
      <c r="A13" s="15" t="s">
        <v>50</v>
      </c>
      <c r="B13" s="72">
        <f>SUM(B14:B21)</f>
        <v>40000</v>
      </c>
      <c r="C13" s="59">
        <f>SUM(C14:C21)</f>
        <v>388000</v>
      </c>
      <c r="F13" s="1"/>
    </row>
    <row r="14" spans="1:6" ht="17.25" customHeight="1">
      <c r="A14" s="64" t="s">
        <v>55</v>
      </c>
      <c r="B14" s="65">
        <v>20000</v>
      </c>
      <c r="C14" s="66">
        <v>20000</v>
      </c>
    </row>
    <row r="15" spans="1:6" ht="17.25" customHeight="1">
      <c r="A15" s="67" t="s">
        <v>56</v>
      </c>
      <c r="B15" s="4">
        <v>20000</v>
      </c>
      <c r="C15" s="68">
        <v>20000</v>
      </c>
    </row>
    <row r="16" spans="1:6" ht="17.25" customHeight="1">
      <c r="A16" s="67" t="s">
        <v>57</v>
      </c>
      <c r="B16" s="4">
        <v>0</v>
      </c>
      <c r="C16" s="68">
        <v>80000</v>
      </c>
    </row>
    <row r="17" spans="1:3" ht="17.25" customHeight="1">
      <c r="A17" s="67" t="s">
        <v>58</v>
      </c>
      <c r="B17" s="4">
        <v>0</v>
      </c>
      <c r="C17" s="68">
        <v>25000</v>
      </c>
    </row>
    <row r="18" spans="1:3" ht="17.25" customHeight="1">
      <c r="A18" s="67" t="s">
        <v>59</v>
      </c>
      <c r="B18" s="4">
        <v>0</v>
      </c>
      <c r="C18" s="68">
        <v>25000</v>
      </c>
    </row>
    <row r="19" spans="1:3" ht="17.25" customHeight="1">
      <c r="A19" s="67" t="s">
        <v>60</v>
      </c>
      <c r="B19" s="4">
        <v>0</v>
      </c>
      <c r="C19" s="68">
        <v>100000</v>
      </c>
    </row>
    <row r="20" spans="1:3" ht="17.25" customHeight="1">
      <c r="A20" s="67" t="s">
        <v>61</v>
      </c>
      <c r="B20" s="4">
        <v>0</v>
      </c>
      <c r="C20" s="68">
        <v>100000</v>
      </c>
    </row>
    <row r="21" spans="1:3" ht="17.25" customHeight="1" thickBot="1">
      <c r="A21" s="69" t="s">
        <v>62</v>
      </c>
      <c r="B21" s="70">
        <v>0</v>
      </c>
      <c r="C21" s="71">
        <v>18000</v>
      </c>
    </row>
    <row r="24" spans="1:3" ht="15.75">
      <c r="C24" s="100"/>
    </row>
  </sheetData>
  <mergeCells count="2">
    <mergeCell ref="A3:C3"/>
    <mergeCell ref="A1:C1"/>
  </mergeCells>
  <phoneticPr fontId="4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6C7E-F124-4569-BE77-30E4FC770C80}">
  <dimension ref="A1:E18"/>
  <sheetViews>
    <sheetView workbookViewId="0">
      <selection activeCell="A31" sqref="A31"/>
    </sheetView>
  </sheetViews>
  <sheetFormatPr defaultRowHeight="15"/>
  <cols>
    <col min="1" max="1" width="62.85546875" customWidth="1"/>
    <col min="2" max="3" width="21.7109375" customWidth="1"/>
    <col min="4" max="4" width="10" bestFit="1" customWidth="1"/>
  </cols>
  <sheetData>
    <row r="1" spans="1:5" ht="15.75">
      <c r="A1" s="136" t="s">
        <v>46</v>
      </c>
      <c r="B1" s="136"/>
      <c r="C1" s="136"/>
    </row>
    <row r="2" spans="1:5" ht="15.75" thickBot="1">
      <c r="A2" s="6"/>
      <c r="B2" s="6"/>
    </row>
    <row r="3" spans="1:5" ht="16.5" thickBot="1">
      <c r="A3" s="142" t="s">
        <v>13</v>
      </c>
      <c r="B3" s="143"/>
      <c r="C3" s="144"/>
    </row>
    <row r="4" spans="1:5" ht="6" customHeight="1" thickBot="1">
      <c r="A4" s="3"/>
    </row>
    <row r="5" spans="1:5" ht="30.75" thickBot="1">
      <c r="A5" s="107" t="s">
        <v>5</v>
      </c>
      <c r="B5" s="108" t="s">
        <v>73</v>
      </c>
      <c r="C5" s="37" t="s">
        <v>52</v>
      </c>
    </row>
    <row r="6" spans="1:5" ht="15.75" thickBot="1">
      <c r="A6" s="15" t="s">
        <v>48</v>
      </c>
      <c r="B6" s="34">
        <f>B7+B13</f>
        <v>16926283.52</v>
      </c>
      <c r="C6" s="20"/>
    </row>
    <row r="7" spans="1:5" ht="15.75" thickBot="1">
      <c r="A7" s="15" t="s">
        <v>49</v>
      </c>
      <c r="B7" s="34">
        <f>SUM(B8:B12)</f>
        <v>16826283.52</v>
      </c>
      <c r="C7" s="61"/>
    </row>
    <row r="8" spans="1:5">
      <c r="A8" s="24" t="s">
        <v>0</v>
      </c>
      <c r="B8" s="40">
        <v>15117569.07</v>
      </c>
      <c r="C8" s="31"/>
    </row>
    <row r="9" spans="1:5">
      <c r="A9" s="17" t="s">
        <v>1</v>
      </c>
      <c r="B9" s="2">
        <v>141622.82999999999</v>
      </c>
      <c r="C9" s="25"/>
    </row>
    <row r="10" spans="1:5">
      <c r="A10" s="17" t="s">
        <v>2</v>
      </c>
      <c r="B10" s="2">
        <v>429318</v>
      </c>
      <c r="C10" s="25"/>
    </row>
    <row r="11" spans="1:5">
      <c r="A11" s="17" t="s">
        <v>3</v>
      </c>
      <c r="B11" s="2">
        <v>330300</v>
      </c>
      <c r="C11" s="25"/>
    </row>
    <row r="12" spans="1:5" ht="15.75" thickBot="1">
      <c r="A12" s="18" t="s">
        <v>4</v>
      </c>
      <c r="B12" s="26">
        <v>807473.62</v>
      </c>
      <c r="C12" s="33"/>
    </row>
    <row r="13" spans="1:5" ht="15.75" thickBot="1">
      <c r="A13" s="15" t="s">
        <v>50</v>
      </c>
      <c r="B13" s="72">
        <v>100000</v>
      </c>
      <c r="C13" s="59">
        <f>SUM(C14:C18)</f>
        <v>405500</v>
      </c>
      <c r="E13" s="1"/>
    </row>
    <row r="14" spans="1:5">
      <c r="A14" s="64" t="s">
        <v>63</v>
      </c>
      <c r="B14" s="40">
        <v>100000</v>
      </c>
      <c r="C14" s="66">
        <v>200000</v>
      </c>
    </row>
    <row r="15" spans="1:5">
      <c r="A15" s="67" t="s">
        <v>64</v>
      </c>
      <c r="B15" s="2">
        <v>0</v>
      </c>
      <c r="C15" s="68">
        <v>45000</v>
      </c>
    </row>
    <row r="16" spans="1:5">
      <c r="A16" s="67" t="s">
        <v>65</v>
      </c>
      <c r="B16" s="2">
        <v>0</v>
      </c>
      <c r="C16" s="68">
        <v>12000</v>
      </c>
    </row>
    <row r="17" spans="1:3" ht="30">
      <c r="A17" s="150" t="s">
        <v>125</v>
      </c>
      <c r="B17" s="2">
        <v>0</v>
      </c>
      <c r="C17" s="68">
        <v>136500</v>
      </c>
    </row>
    <row r="18" spans="1:3" ht="15.75" thickBot="1">
      <c r="A18" s="69" t="s">
        <v>66</v>
      </c>
      <c r="B18" s="26">
        <v>0</v>
      </c>
      <c r="C18" s="71">
        <v>12000</v>
      </c>
    </row>
  </sheetData>
  <mergeCells count="2">
    <mergeCell ref="A3:C3"/>
    <mergeCell ref="A1:C1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</vt:i4>
      </vt:variant>
    </vt:vector>
  </HeadingPairs>
  <TitlesOfParts>
    <vt:vector size="14" baseType="lpstr">
      <vt:lpstr>PLAN BUDŻETU ZBIORCZO</vt:lpstr>
      <vt:lpstr>ZŻiKD</vt:lpstr>
      <vt:lpstr>PSCz</vt:lpstr>
      <vt:lpstr>PSM</vt:lpstr>
      <vt:lpstr>PSWW</vt:lpstr>
      <vt:lpstr>SPWW</vt:lpstr>
      <vt:lpstr>SPB</vt:lpstr>
      <vt:lpstr>ZSPBK</vt:lpstr>
      <vt:lpstr>ZSPM</vt:lpstr>
      <vt:lpstr>GOPS</vt:lpstr>
      <vt:lpstr>BIBLIOTEKA</vt:lpstr>
      <vt:lpstr>GOKiS</vt:lpstr>
      <vt:lpstr>ZO_ORG</vt:lpstr>
      <vt:lpstr>'PLAN BUDŻETU ZBIORCZO'!Obszar_wydruku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Lucyna Ferdek</cp:lastModifiedBy>
  <cp:lastPrinted>2025-12-08T09:02:15Z</cp:lastPrinted>
  <dcterms:created xsi:type="dcterms:W3CDTF">2025-12-04T09:32:40Z</dcterms:created>
  <dcterms:modified xsi:type="dcterms:W3CDTF">2025-12-08T11:56:55Z</dcterms:modified>
</cp:coreProperties>
</file>