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cownik\Documents\Budżet_2025\sesje\listopad\"/>
    </mc:Choice>
  </mc:AlternateContent>
  <xr:revisionPtr revIDLastSave="0" documentId="13_ncr:1_{265854A3-3591-4FC7-BA37-5B07B049EB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39" i="2"/>
  <c r="F63" i="2"/>
  <c r="E5" i="2"/>
  <c r="F45" i="2"/>
  <c r="E8" i="2"/>
  <c r="E35" i="2"/>
  <c r="E42" i="2"/>
  <c r="E53" i="2"/>
  <c r="E54" i="2"/>
  <c r="E58" i="2"/>
  <c r="E55" i="2"/>
  <c r="E17" i="2"/>
  <c r="E9" i="2"/>
  <c r="E77" i="2" l="1"/>
  <c r="E13" i="2"/>
  <c r="E80" i="2" l="1"/>
</calcChain>
</file>

<file path=xl/sharedStrings.xml><?xml version="1.0" encoding="utf-8"?>
<sst xmlns="http://schemas.openxmlformats.org/spreadsheetml/2006/main" count="224" uniqueCount="187">
  <si>
    <t>Działanie</t>
  </si>
  <si>
    <t>Nazwa</t>
  </si>
  <si>
    <t>Plan aktualny</t>
  </si>
  <si>
    <t>Zmiana</t>
  </si>
  <si>
    <t>Plan po zmianach</t>
  </si>
  <si>
    <t>FiB/244</t>
  </si>
  <si>
    <t>Drogi gminne - kara umowna</t>
  </si>
  <si>
    <t>JST/377</t>
  </si>
  <si>
    <t>Krajowy Fundusz Szkoleniowy - dofinansowanie</t>
  </si>
  <si>
    <t>JST/384</t>
  </si>
  <si>
    <t>Bitwa o remizy - bon na OSP za Frekwencję Wyborczą</t>
  </si>
  <si>
    <t>FiB/219</t>
  </si>
  <si>
    <t>Pomoc uchodźcom z Ukrainy - refinansowanie z Powiatu</t>
  </si>
  <si>
    <t>PiO/15</t>
  </si>
  <si>
    <t>Wpływy z opłaty śmieciowej</t>
  </si>
  <si>
    <t>JST/418</t>
  </si>
  <si>
    <t>Pomoc finansowa z Województwa Małopolskiego na realizację projektu Modernizacja boiska wielofunkcyjnego w m. Giebułtów (Trojadyn) - MIRS</t>
  </si>
  <si>
    <t>OŚ/1</t>
  </si>
  <si>
    <t>Ochrona zwierząt</t>
  </si>
  <si>
    <t>INW/182</t>
  </si>
  <si>
    <t>Budowa sieci wodociągowej Modlnica - Modlniczka, etap IV</t>
  </si>
  <si>
    <t>Projekt i wymiana zbiornika stalowego na żelbetowy wraz z hydrofornią Bębło "Krystynka" - ZIT</t>
  </si>
  <si>
    <t>INW/414</t>
  </si>
  <si>
    <t>Budowa chlorowni wraz z infrastrukturą towarzyszącą w miejscowości Biały Kościół</t>
  </si>
  <si>
    <t>DI/494</t>
  </si>
  <si>
    <t>Lokalny transport drogowy - komunikacja aglomeracyjna</t>
  </si>
  <si>
    <t>DI/514</t>
  </si>
  <si>
    <t>Opracowanie dokumentacji projektowej budowy chodnika przy drodze powiatowej, ul. Wierzchowska w Białym Kościele</t>
  </si>
  <si>
    <t>DI/293</t>
  </si>
  <si>
    <t>Inspektor nadzoru, dokumentacja projektowa i przygotowawcza - remont i przebudowa dróg gminnych</t>
  </si>
  <si>
    <t>DI/456</t>
  </si>
  <si>
    <t>Drogi publiczne gminne - wydatki ogólne</t>
  </si>
  <si>
    <t>DI/518</t>
  </si>
  <si>
    <t>Ul. Św. Idziego, Giebułtów - remont drogi gminnej - wkład własny</t>
  </si>
  <si>
    <t>DI/585</t>
  </si>
  <si>
    <t>Ul. Pod Sokolicą w Będkowicach - remont drogi wraz z odwodnieniem</t>
  </si>
  <si>
    <t>DI/6</t>
  </si>
  <si>
    <t>Wydatki związane z realizacją zadań statutowych jednostek budżetowych</t>
  </si>
  <si>
    <t>DI/719</t>
  </si>
  <si>
    <t>Zaprojektowanie odwodnienia w rejonie ul. Przygranicznej, Wakacyjnej i Cichej w m. Modlnica</t>
  </si>
  <si>
    <t>DI/769</t>
  </si>
  <si>
    <t>ul. Centralna w Wielkiej Wsi - remont odwodnienia</t>
  </si>
  <si>
    <t>DI/382</t>
  </si>
  <si>
    <t>Ul. Dworska, Modlniczka i  ul. Leśna, Modlnica - projekt i budowa drogi</t>
  </si>
  <si>
    <t>DI/489</t>
  </si>
  <si>
    <t>Ul. Morska, Biały Kościół - przebudowa drogi</t>
  </si>
  <si>
    <t>DI/598</t>
  </si>
  <si>
    <t>Ul. Cicha w Będkowicach - remont drogi</t>
  </si>
  <si>
    <t>DI/722</t>
  </si>
  <si>
    <t>Droga bez nazwy, dz. nr 539, Czajowice - utwardzenie tłuczniem</t>
  </si>
  <si>
    <t>DI/765</t>
  </si>
  <si>
    <t>Projekt rozbudowy odcinka ul. Wspólnej w Tomaszowicach wraz z odwodnieniem drogi</t>
  </si>
  <si>
    <t>DI/767</t>
  </si>
  <si>
    <t>ul. Słoneczna w Wielkiej Wsi - wykonanie odwodnienia liniowego w rejonie zjazdu na posesję nr 18</t>
  </si>
  <si>
    <t>DI/533</t>
  </si>
  <si>
    <t>Bieżące utrzymanie przystanków autobusowych</t>
  </si>
  <si>
    <t>GK/165</t>
  </si>
  <si>
    <t>Zakup działek w Modlnicy w celu wykonania odwodnienia</t>
  </si>
  <si>
    <t>INW/377</t>
  </si>
  <si>
    <t>Niwelacja/rekultywacja działki gminnej położonej przed budynkiem Szkoły Podstawowej w Będkowicach (przy ul. Brzozowej)</t>
  </si>
  <si>
    <t>INW/418</t>
  </si>
  <si>
    <t>Wykonanie zadaszenia na tarasie przy budynku komunalnym w m. Wierzchowie</t>
  </si>
  <si>
    <t>ORG/83</t>
  </si>
  <si>
    <t>Modernizacja elewacji budynku Urzędu Gminy</t>
  </si>
  <si>
    <t>ORG/90</t>
  </si>
  <si>
    <t>Szkolenia dla pracowników - Krajowy Fundusz Szkoleniowy - dofinansowanie</t>
  </si>
  <si>
    <t>PiR/264</t>
  </si>
  <si>
    <t>INW/396</t>
  </si>
  <si>
    <t>Modernizacja budynku OSP Będkowice - "Bitwa o remizy"</t>
  </si>
  <si>
    <t>INW/410</t>
  </si>
  <si>
    <t>Remont elewacji na budynku remizy OSP Bębło - wkład własny</t>
  </si>
  <si>
    <t>OC/158</t>
  </si>
  <si>
    <t>Zakup lekkiego samochodu ratowniczo-gaśniczego dla OSP Modlniczka</t>
  </si>
  <si>
    <t>Wydatki związane z bieżącym utrzymaniem jednostek OSP</t>
  </si>
  <si>
    <t>FiB/42</t>
  </si>
  <si>
    <t>Obsługa długu</t>
  </si>
  <si>
    <t>INW/276</t>
  </si>
  <si>
    <t>Budowa Szkoły Podstawowej w Modlniczce</t>
  </si>
  <si>
    <t>INW/378</t>
  </si>
  <si>
    <t>Adaptacja toalety na potrzeby osób z niepełnosprawnością w Szkole Podstawowej w Wielkiej Wsi</t>
  </si>
  <si>
    <t>INW/380</t>
  </si>
  <si>
    <t>Prace modernizacyjne przy hali sportowej w Będkowicach</t>
  </si>
  <si>
    <t>INW/420</t>
  </si>
  <si>
    <t>Modernizacja schodów przy Zespole Szkolno-Przedszkolnym w Modlnicy</t>
  </si>
  <si>
    <t>INW/319</t>
  </si>
  <si>
    <t>Koncepcja, projekt i budowa przedszkola w Białym Kościele</t>
  </si>
  <si>
    <t>Zadania w zakresie przeciwdziałania PRZEMOCY - wydatki na wynagrodzenia i składki od nich naliczane</t>
  </si>
  <si>
    <t>OC/109</t>
  </si>
  <si>
    <t>Pomoc Uchodźcom z Ukrainy - refinansowanie z Powiatu</t>
  </si>
  <si>
    <t>INW/184</t>
  </si>
  <si>
    <t>Budowa dwóch rurociągów tłocznych fi 150mm ścieku oczyszczonego z terenu oczyszczalni ścieków w Giebułtowie do rzeki Prądnik - ZIT</t>
  </si>
  <si>
    <t>INW/263</t>
  </si>
  <si>
    <t>Opłaty za energię elektryczną</t>
  </si>
  <si>
    <t>INW/331</t>
  </si>
  <si>
    <t>Projekt pompowni ścieków i rurociągów tłocznych w m. Tomaszowice, ul. Spokojna i Ujazdowska w kierunku ul. Słowiańskiej</t>
  </si>
  <si>
    <t>INW/370</t>
  </si>
  <si>
    <t>Modernizacja sieci kanalizacji sanitarnej przy ul. Morskiej w Białym Kościele - ZIT</t>
  </si>
  <si>
    <t>INW/406</t>
  </si>
  <si>
    <t>Budowa kanalizacji sanitarnej</t>
  </si>
  <si>
    <t>INW/411</t>
  </si>
  <si>
    <t>Modernizacja sieci kanalizacji sanitarnej przy ul. Gromadzkiej w miejscowości Biały Kościół oraz
Modernizacja przepompowni ścieków przy ul. Bliźniaków w miejscowości Szyce - ZIT - koszty pośrednie</t>
  </si>
  <si>
    <t>INW/416</t>
  </si>
  <si>
    <t>Modernizacja sieci kanalizacji sanitarnej przy ul. Morskiej w Białym Kościele ZIT - koszty pośrednie</t>
  </si>
  <si>
    <t>INW/6</t>
  </si>
  <si>
    <t>Przejęcia sieci wodociągowo- kanalizacyjnych</t>
  </si>
  <si>
    <t>OŚ/37</t>
  </si>
  <si>
    <t>Dofinansowanie prac utrzymaniowych koryt rzecznych na terenie Gminy Wielka Wieś</t>
  </si>
  <si>
    <t>OŚ/41</t>
  </si>
  <si>
    <t>Utrzymanie zbiorników i cieków</t>
  </si>
  <si>
    <t>PiO/7</t>
  </si>
  <si>
    <t>DI/475</t>
  </si>
  <si>
    <t>Doświetlenie przejść dla pieszych na terenie Gminy</t>
  </si>
  <si>
    <t>INW/175</t>
  </si>
  <si>
    <t>Koncepcja, projekt i budowa Remizy OSP Biały Kościół</t>
  </si>
  <si>
    <t>INW/379</t>
  </si>
  <si>
    <t>Koncepcja rozbudowy remizy OSP w Giebułtowie</t>
  </si>
  <si>
    <t>INW/382</t>
  </si>
  <si>
    <t>Koncepcja projektowa adaptacji pomieszczenia po OSP na potrzeby świetlicy środowiskowej ul. św. Faustyny w Modlniczce</t>
  </si>
  <si>
    <t>OŚ/40</t>
  </si>
  <si>
    <t>Pomniki przyrody</t>
  </si>
  <si>
    <t>INW/323</t>
  </si>
  <si>
    <t>Zagospodarowanie terenu rekreacyjnego w Modlnicy</t>
  </si>
  <si>
    <t>INW/419</t>
  </si>
  <si>
    <t>Zagospodarowanie terenu sportowo-rekreacyjnego w m. Wielka Wieś</t>
  </si>
  <si>
    <t xml:space="preserve">ZSPM/21, SPWW/22, ZSPM/22, SPB/33, ZSPM/63, PSCZ/8, PSM/3, PSWW/3, ZSPBK/24, ZSPM/23, SPBK/105, </t>
  </si>
  <si>
    <t>GOPS/136, GOPS/24,GOPS/198, GOPS/148, GOPS/149</t>
  </si>
  <si>
    <t>Uzasadnienie</t>
  </si>
  <si>
    <t>INW/328, INW/413</t>
  </si>
  <si>
    <t>GOPS/173, 174, 39,41, 157, 16, 194, 8</t>
  </si>
  <si>
    <t>ZŻiKD/3, 6, 9</t>
  </si>
  <si>
    <t>wydatki związane z realizacją zadań statutowych jednostek budzetowych - śmieci</t>
  </si>
  <si>
    <t>Wydatki na wyżywienie dzieci  - catering</t>
  </si>
  <si>
    <t>ZO/2, 4, 5, 35, 7,99, 10, 47, 8</t>
  </si>
  <si>
    <t>ZSPBK/6, ZSPM/44, PSCZ/35, PSCZ/4, PSM/8, PSWW/15, SPB/34, ZSPM/64</t>
  </si>
  <si>
    <t>OC/2, 10</t>
  </si>
  <si>
    <t>GK/1, 152, 155, 164, 165, 4, 58, 39</t>
  </si>
  <si>
    <t>Bieżące wydatki administracyjne</t>
  </si>
  <si>
    <t xml:space="preserve">Cyberbezpieczna Gmina Wielka Wieś </t>
  </si>
  <si>
    <t>RG/7, ORG1, ORG/22, Pio/1, PIO/2, ORG/35, USC/2</t>
  </si>
  <si>
    <t>Wydatki na dotacje na zadania bieżące - oświata</t>
  </si>
  <si>
    <t>Zakup usług pozostałych - catering - Żłobek</t>
  </si>
  <si>
    <t>Dochody placówek oświatowych i opiekuńczych - catering, czesne, itp..</t>
  </si>
  <si>
    <t>(wolne środki - lokata)</t>
  </si>
  <si>
    <t>Wynik budżetu (nadwyżką)</t>
  </si>
  <si>
    <t>DI/813</t>
  </si>
  <si>
    <t>Ul. Miodowa w Modlniczce - remont nawierzchni</t>
  </si>
  <si>
    <t>Wpływy z różnych dochodów i podatek od śr. transportu</t>
  </si>
  <si>
    <t>naliczona kara umowna dla projektanta</t>
  </si>
  <si>
    <t>FiB/40, GK/21</t>
  </si>
  <si>
    <t>przewidywane niższe wykonanie</t>
  </si>
  <si>
    <t>otrzymano niższe dofinansowanie</t>
  </si>
  <si>
    <t>dofinansowanie przeniesione na rok 2026</t>
  </si>
  <si>
    <t>urealnienie wartości przychodów do frekwencji dzieci (zmniejszenie także kwoty wydatków)</t>
  </si>
  <si>
    <t>Wpływ z tyt. opłaty za pobyt w DPS i itp.</t>
  </si>
  <si>
    <t>środki z Powiatu na realizację pomocy dla UKR do końca roku (analogiczna zmiana na wydatkach)</t>
  </si>
  <si>
    <t>zwiekszenie planu na dochodach celem zabezpieczenia finansowania zadania</t>
  </si>
  <si>
    <t>środki z UMWM z przeznaczeniem na modernizację boiska w Giebułtowie</t>
  </si>
  <si>
    <t>wolne środki - urealnienie wartości planu do rzeczywistych potrzeb</t>
  </si>
  <si>
    <t>wniosek Pana Radnego - konieczny remont odwodnienia</t>
  </si>
  <si>
    <t>zadanie przeniesione do roku 2026, brak ofert w przetargu</t>
  </si>
  <si>
    <t>wykonanie odwodnienia liniowego w rejonie zjazdu na posesję nr 18</t>
  </si>
  <si>
    <t>usunięcie kolizji z ogrodzeniem -rów, prace związane z regulacją własności na końcowym odcinku drogi</t>
  </si>
  <si>
    <t>Bieżące zdania związane z utrzymaniem budynków oraz inymi zadaniami GK</t>
  </si>
  <si>
    <t>zakup kolejnej działki koniecznej do wykonania odwodnienia przy ul. Bursztynowej</t>
  </si>
  <si>
    <t>urealnienie wartości planu wydatków do wartości otrzymanego dofinasnowania</t>
  </si>
  <si>
    <t>przeniesienie realziacji części zadania do roku 2026</t>
  </si>
  <si>
    <t>przeniesienie wypłaty dofinansowania na rok 2026 - zgodnie z prośbą Powiatu</t>
  </si>
  <si>
    <t>PROPOZYCJE ZMIAN W BUDŻECIE GMINY WIELKA WIEŚ NA ROK 2025 - SESJA XI</t>
  </si>
  <si>
    <t>DOCHODY</t>
  </si>
  <si>
    <t>WYDATKI</t>
  </si>
  <si>
    <t>urealnienie wartości planu wydtaków do frekwencji dzieci</t>
  </si>
  <si>
    <t>wniosek Pani Radnej, wyjasnienia na komisji</t>
  </si>
  <si>
    <t>zwiększenie planu na wydatki w zw. zprzedłużeniem obow. ustawy (finansowanie z Powiatu)</t>
  </si>
  <si>
    <t>wolne środki - urealnienie wartości planu do rzeczywistych potrzeb - zakupiono samochód o wartości 330 tys. zł</t>
  </si>
  <si>
    <t>zadanie przeniesione do Ref. OŚ</t>
  </si>
  <si>
    <t>zadanie nie zrealizowane w roku 2025, rezygnacja wykonawcy</t>
  </si>
  <si>
    <t>zwiększenie planu w związku z koniecznymi pracami  (oszczędności na innych zadaniach) - staw Czajowice, odtworzenie rowu ul. Cicha Giebułtów</t>
  </si>
  <si>
    <t xml:space="preserve">Zmiana MPP dla działki w centrum miejscości została przyjęta w czerwcu br. Trwają prace nad przygotowaniem wytycznych do opracowania koncepcji architektonicznej. </t>
  </si>
  <si>
    <t>Z uwagi na brak decyzji w jakim kierunku mamy realizować zadanie i z jakich funduszy mamy dostac dofinansowanie na zadanie decyzja o zrealizowaniu budowy części małej architektury w obecnym roku jest nie wpsółmierna do efektów które mogli byśmy uzyskać. Za późno podjęto dezycję jaki zakres ma być zrealizowany, następnie po zleconych aktualizacjach kosztorysów podjęto decyzję o zmianie materiałów z których powinna być wykonana co całkowicie zaburza koszty inwestycji.Na dzień dzisiejszy wykonano dodakowe zasilanie w ramach wewnętrznej instalacji elektrycznej wraz z wbudowaniem dodatkowej szafki prądowej po drugiej stronie działki. Planuje się zrealizować budowę elementów małej architektury ( montaż ławek, leżaków i hamaków oraz utwardzeń terenu wraz z pergolą w ramach budzetu na rok 2026)</t>
  </si>
  <si>
    <t xml:space="preserve">rezygnacja z zadania z powodów zmiany przeznaczenia działki. </t>
  </si>
  <si>
    <t>zadanie zrealziwane po niszych kosztach niż zakladane</t>
  </si>
  <si>
    <t>roboty dodatkowe: wzmocnienie podbudowy, dodatkowy fragmet nakładki d przepompowni</t>
  </si>
  <si>
    <t>z uwagi na brak ofert podczas pierwszego przetargu podpisanie umowy na realizację inwestycji planowane na maj 2025r. zostało podpisane dopiero 17 lipca 2025r. (2 miesiące później niż zakładano). Dodatkowo w związku z czasem dostawy szafy sterowniczo-pomiarowej (3 miesiące od dnia zamówienia) i wymaganą kolejnością prowadzonych prac (najpierw przepięcie istniejących sieci - nabudowaniu komory redukcji ciśnień a później wyłączenie istniejącego zbiorka, wbudowanie szafy sterowniczo-zasilającej zostało wykonane w październiku.</t>
  </si>
  <si>
    <t xml:space="preserve">konkurs architektoniczy zostal rozstrzygnięty we wrześniu br. Płatność częściowa za dokumentację projektową I transza zostanie wypłacona w 2026r. </t>
  </si>
  <si>
    <t xml:space="preserve">prace budowlane rozpoczęły się w lipcu br. Zaangażowanie wynika z harmonogramu rzeczowo-finansowego. </t>
  </si>
  <si>
    <t>rezygnacja z wykonania zadania</t>
  </si>
  <si>
    <t>dochody realizowane przez GOPS - odpłatnośc za pobyt w DPS, zwrot nienaleznie pobranych  świadczeń, odpłatność za usługi opiekuńcze, itp.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</si>
</sst>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\-#,##0.00\ [$zł-415]"/>
  </numFmts>
  <fonts count="3" x14ac:knownFonts="1">
    <font>
      <sz val="8"/>
      <color rgb="FF000000"/>
      <name val="Arial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CC"/>
      </patternFill>
    </fill>
    <fill>
      <patternFill patternType="solid">
        <fgColor rgb="FFFF9999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2" borderId="0" xfId="0" applyFill="1" applyAlignment="1">
      <alignment vertical="top"/>
    </xf>
    <xf numFmtId="164" fontId="0" fillId="2" borderId="0" xfId="0" applyNumberFormat="1" applyFill="1" applyAlignment="1">
      <alignment vertical="top"/>
    </xf>
    <xf numFmtId="0" fontId="1" fillId="2" borderId="0" xfId="0" applyFont="1" applyFill="1" applyAlignment="1">
      <alignment vertical="top"/>
    </xf>
    <xf numFmtId="49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horizontal="center" vertical="center" textRotation="90"/>
    </xf>
    <xf numFmtId="0" fontId="0" fillId="5" borderId="0" xfId="0" applyFill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0" fillId="7" borderId="0" xfId="0" applyFill="1" applyAlignment="1">
      <alignment vertical="top"/>
    </xf>
    <xf numFmtId="164" fontId="2" fillId="7" borderId="0" xfId="0" applyNumberFormat="1" applyFont="1" applyFill="1" applyAlignment="1">
      <alignment vertical="top"/>
    </xf>
    <xf numFmtId="0" fontId="2" fillId="7" borderId="0" xfId="0" applyFont="1" applyFill="1" applyAlignment="1">
      <alignment horizontal="center" vertical="center" textRotation="89"/>
    </xf>
    <xf numFmtId="164" fontId="2" fillId="8" borderId="0" xfId="0" applyNumberFormat="1" applyFont="1" applyFill="1" applyAlignment="1">
      <alignment vertical="top"/>
    </xf>
    <xf numFmtId="164" fontId="1" fillId="4" borderId="6" xfId="0" applyNumberFormat="1" applyFont="1" applyFill="1" applyBorder="1" applyAlignment="1" applyProtection="1">
      <alignment horizontal="right" vertical="center" wrapText="1"/>
      <protection locked="0"/>
    </xf>
    <xf numFmtId="164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164" fontId="1" fillId="4" borderId="7" xfId="0" applyNumberFormat="1" applyFont="1" applyFill="1" applyBorder="1" applyAlignment="1" applyProtection="1">
      <alignment horizontal="right" vertical="center" wrapText="1"/>
      <protection locked="0"/>
    </xf>
    <xf numFmtId="164" fontId="1" fillId="4" borderId="8" xfId="0" applyNumberFormat="1" applyFont="1" applyFill="1" applyBorder="1" applyAlignment="1" applyProtection="1">
      <alignment horizontal="right" vertical="center" wrapText="1"/>
      <protection locked="0"/>
    </xf>
    <xf numFmtId="164" fontId="1" fillId="4" borderId="0" xfId="0" applyNumberFormat="1" applyFont="1" applyFill="1" applyBorder="1" applyAlignment="1" applyProtection="1">
      <alignment horizontal="right" vertical="center" wrapText="1"/>
      <protection locked="0"/>
    </xf>
    <xf numFmtId="164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6" borderId="6" xfId="0" applyNumberFormat="1" applyFont="1" applyFill="1" applyBorder="1" applyAlignment="1" applyProtection="1">
      <alignment horizontal="right" vertical="center" wrapText="1"/>
      <protection locked="0"/>
    </xf>
    <xf numFmtId="164" fontId="1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1" fillId="4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10">
    <dxf>
      <fill>
        <patternFill>
          <bgColor theme="6" tint="0.39994506668294322"/>
        </patternFill>
      </fill>
    </dxf>
    <dxf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3613-B253-436F-B115-CD169AD8B4E2}">
  <sheetPr>
    <pageSetUpPr fitToPage="1"/>
  </sheetPr>
  <dimension ref="A1:I82"/>
  <sheetViews>
    <sheetView tabSelected="1" workbookViewId="0">
      <selection activeCell="E11" sqref="E11"/>
    </sheetView>
  </sheetViews>
  <sheetFormatPr defaultRowHeight="11.25" x14ac:dyDescent="0.2"/>
  <cols>
    <col min="2" max="2" width="32.6640625" customWidth="1"/>
    <col min="3" max="3" width="37.5" customWidth="1"/>
    <col min="4" max="4" width="23.83203125" customWidth="1"/>
    <col min="5" max="5" width="24.83203125" customWidth="1"/>
    <col min="6" max="6" width="23" customWidth="1"/>
    <col min="7" max="7" width="56.5" style="8" customWidth="1"/>
    <col min="9" max="9" width="12.1640625" bestFit="1" customWidth="1"/>
  </cols>
  <sheetData>
    <row r="1" spans="1:9" x14ac:dyDescent="0.2">
      <c r="B1" s="9" t="s">
        <v>167</v>
      </c>
      <c r="C1" s="9"/>
      <c r="D1" s="9"/>
      <c r="E1" s="9"/>
      <c r="F1" s="9"/>
      <c r="G1" s="9"/>
    </row>
    <row r="3" spans="1:9" x14ac:dyDescent="0.2">
      <c r="A3" s="11" t="s">
        <v>168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126</v>
      </c>
    </row>
    <row r="4" spans="1:9" x14ac:dyDescent="0.2">
      <c r="A4" s="11"/>
      <c r="B4" s="3" t="s">
        <v>5</v>
      </c>
      <c r="C4" s="4" t="s">
        <v>6</v>
      </c>
      <c r="D4" s="5">
        <v>0</v>
      </c>
      <c r="E4" s="5">
        <v>21688.59</v>
      </c>
      <c r="F4" s="5">
        <v>21688.59</v>
      </c>
      <c r="G4" s="7" t="s">
        <v>147</v>
      </c>
    </row>
    <row r="5" spans="1:9" ht="22.5" x14ac:dyDescent="0.2">
      <c r="A5" s="11"/>
      <c r="B5" s="3" t="s">
        <v>148</v>
      </c>
      <c r="C5" s="4" t="s">
        <v>146</v>
      </c>
      <c r="D5" s="5">
        <v>0</v>
      </c>
      <c r="E5" s="5">
        <f>5907.5+279.06+6851.76-26630-440</f>
        <v>-14031.68</v>
      </c>
      <c r="F5" s="5"/>
      <c r="G5" s="7" t="s">
        <v>149</v>
      </c>
    </row>
    <row r="6" spans="1:9" ht="22.5" x14ac:dyDescent="0.2">
      <c r="A6" s="11"/>
      <c r="B6" s="3" t="s">
        <v>7</v>
      </c>
      <c r="C6" s="4" t="s">
        <v>8</v>
      </c>
      <c r="D6" s="5">
        <v>159816</v>
      </c>
      <c r="E6" s="5">
        <v>-62900</v>
      </c>
      <c r="F6" s="5">
        <v>96916</v>
      </c>
      <c r="G6" s="7" t="s">
        <v>150</v>
      </c>
    </row>
    <row r="7" spans="1:9" ht="22.5" x14ac:dyDescent="0.2">
      <c r="A7" s="11"/>
      <c r="B7" s="3" t="s">
        <v>9</v>
      </c>
      <c r="C7" s="4" t="s">
        <v>10</v>
      </c>
      <c r="D7" s="5">
        <v>500000</v>
      </c>
      <c r="E7" s="5">
        <v>-500000</v>
      </c>
      <c r="F7" s="5">
        <v>0</v>
      </c>
      <c r="G7" s="7" t="s">
        <v>151</v>
      </c>
    </row>
    <row r="8" spans="1:9" ht="46.9" customHeight="1" x14ac:dyDescent="0.2">
      <c r="A8" s="11"/>
      <c r="B8" s="3" t="s">
        <v>124</v>
      </c>
      <c r="C8" s="4" t="s">
        <v>141</v>
      </c>
      <c r="D8" s="5"/>
      <c r="E8" s="5">
        <f>500+11600+1501.89+1500-40000-130000-30000-4600-25000-1200+54000+27000+56500+240-1510.02-170000</f>
        <v>-249468.13</v>
      </c>
      <c r="F8" s="5"/>
      <c r="G8" s="7" t="s">
        <v>152</v>
      </c>
    </row>
    <row r="9" spans="1:9" ht="33.75" x14ac:dyDescent="0.2">
      <c r="A9" s="11"/>
      <c r="B9" s="3" t="s">
        <v>125</v>
      </c>
      <c r="C9" s="4" t="s">
        <v>153</v>
      </c>
      <c r="D9" s="5"/>
      <c r="E9" s="5">
        <f>20000+300+4000+16000+600</f>
        <v>40900</v>
      </c>
      <c r="F9" s="5"/>
      <c r="G9" s="7" t="s">
        <v>186</v>
      </c>
    </row>
    <row r="10" spans="1:9" ht="22.5" x14ac:dyDescent="0.2">
      <c r="A10" s="11"/>
      <c r="B10" s="3" t="s">
        <v>11</v>
      </c>
      <c r="C10" s="4" t="s">
        <v>12</v>
      </c>
      <c r="D10" s="5">
        <v>2000000</v>
      </c>
      <c r="E10" s="5">
        <v>100000</v>
      </c>
      <c r="F10" s="5">
        <v>2100000</v>
      </c>
      <c r="G10" s="7" t="s">
        <v>154</v>
      </c>
    </row>
    <row r="11" spans="1:9" ht="22.5" x14ac:dyDescent="0.2">
      <c r="A11" s="11"/>
      <c r="B11" s="3" t="s">
        <v>13</v>
      </c>
      <c r="C11" s="4" t="s">
        <v>14</v>
      </c>
      <c r="D11" s="5">
        <v>7000000</v>
      </c>
      <c r="E11" s="5">
        <v>150000</v>
      </c>
      <c r="F11" s="5">
        <v>7150000</v>
      </c>
      <c r="G11" s="7" t="s">
        <v>155</v>
      </c>
    </row>
    <row r="12" spans="1:9" ht="45" x14ac:dyDescent="0.2">
      <c r="A12" s="11"/>
      <c r="B12" s="3" t="s">
        <v>15</v>
      </c>
      <c r="C12" s="4" t="s">
        <v>16</v>
      </c>
      <c r="D12" s="5">
        <v>0</v>
      </c>
      <c r="E12" s="5">
        <v>166200</v>
      </c>
      <c r="F12" s="26">
        <v>166200</v>
      </c>
      <c r="G12" s="19" t="s">
        <v>156</v>
      </c>
    </row>
    <row r="13" spans="1:9" x14ac:dyDescent="0.2">
      <c r="A13" s="12"/>
      <c r="B13" s="12"/>
      <c r="C13" s="12"/>
      <c r="D13" s="13"/>
      <c r="E13" s="30">
        <f>SUM(E4:E12)</f>
        <v>-347611.22</v>
      </c>
      <c r="F13" s="31"/>
      <c r="G13" s="21"/>
    </row>
    <row r="14" spans="1:9" x14ac:dyDescent="0.2">
      <c r="B14" s="3"/>
      <c r="C14" s="4"/>
      <c r="D14" s="5"/>
      <c r="E14" s="18"/>
      <c r="F14" s="28"/>
      <c r="G14" s="29"/>
      <c r="I14" s="1"/>
    </row>
    <row r="15" spans="1:9" ht="22.5" x14ac:dyDescent="0.2">
      <c r="A15" s="16" t="s">
        <v>169</v>
      </c>
      <c r="B15" s="3" t="s">
        <v>17</v>
      </c>
      <c r="C15" s="4" t="s">
        <v>18</v>
      </c>
      <c r="D15" s="5">
        <v>217000</v>
      </c>
      <c r="E15" s="18">
        <v>-5000</v>
      </c>
      <c r="F15" s="31">
        <v>212000</v>
      </c>
      <c r="G15" s="21" t="s">
        <v>157</v>
      </c>
    </row>
    <row r="16" spans="1:9" ht="22.5" x14ac:dyDescent="0.2">
      <c r="A16" s="16"/>
      <c r="B16" s="3" t="s">
        <v>19</v>
      </c>
      <c r="C16" s="4" t="s">
        <v>20</v>
      </c>
      <c r="D16" s="5">
        <v>380000</v>
      </c>
      <c r="E16" s="5">
        <v>-3236.74</v>
      </c>
      <c r="F16" s="27">
        <v>376763.26</v>
      </c>
      <c r="G16" s="32" t="s">
        <v>157</v>
      </c>
    </row>
    <row r="17" spans="1:7" ht="101.25" x14ac:dyDescent="0.2">
      <c r="A17" s="16"/>
      <c r="B17" s="3" t="s">
        <v>127</v>
      </c>
      <c r="C17" s="4" t="s">
        <v>21</v>
      </c>
      <c r="D17" s="5"/>
      <c r="E17" s="5">
        <f>-1300000-63091.57-27.9</f>
        <v>-1363119.47</v>
      </c>
      <c r="F17" s="18"/>
      <c r="G17" s="24" t="s">
        <v>182</v>
      </c>
    </row>
    <row r="18" spans="1:7" ht="33.75" x14ac:dyDescent="0.2">
      <c r="A18" s="16"/>
      <c r="B18" s="3" t="s">
        <v>22</v>
      </c>
      <c r="C18" s="4" t="s">
        <v>23</v>
      </c>
      <c r="D18" s="5">
        <v>600000</v>
      </c>
      <c r="E18" s="5">
        <v>-30000</v>
      </c>
      <c r="F18" s="5">
        <v>570000</v>
      </c>
      <c r="G18" s="20" t="s">
        <v>157</v>
      </c>
    </row>
    <row r="19" spans="1:7" ht="22.5" x14ac:dyDescent="0.2">
      <c r="A19" s="16"/>
      <c r="B19" s="3" t="s">
        <v>24</v>
      </c>
      <c r="C19" s="4" t="s">
        <v>25</v>
      </c>
      <c r="D19" s="5">
        <v>4185333.9</v>
      </c>
      <c r="E19" s="5">
        <v>-39471.4</v>
      </c>
      <c r="F19" s="5">
        <v>4145862.5</v>
      </c>
      <c r="G19" s="7" t="s">
        <v>157</v>
      </c>
    </row>
    <row r="20" spans="1:7" ht="33.75" x14ac:dyDescent="0.2">
      <c r="A20" s="16"/>
      <c r="B20" s="3" t="s">
        <v>26</v>
      </c>
      <c r="C20" s="4" t="s">
        <v>27</v>
      </c>
      <c r="D20" s="5">
        <v>146985</v>
      </c>
      <c r="E20" s="5">
        <v>-146985</v>
      </c>
      <c r="F20" s="5">
        <v>0</v>
      </c>
      <c r="G20" s="7" t="s">
        <v>166</v>
      </c>
    </row>
    <row r="21" spans="1:7" ht="33.75" x14ac:dyDescent="0.2">
      <c r="A21" s="16"/>
      <c r="B21" s="3" t="s">
        <v>28</v>
      </c>
      <c r="C21" s="4" t="s">
        <v>29</v>
      </c>
      <c r="D21" s="5">
        <v>282109.63</v>
      </c>
      <c r="E21" s="5">
        <v>-39452.129999999997</v>
      </c>
      <c r="F21" s="5">
        <v>242657.5</v>
      </c>
      <c r="G21" s="7" t="s">
        <v>157</v>
      </c>
    </row>
    <row r="22" spans="1:7" ht="22.5" x14ac:dyDescent="0.2">
      <c r="A22" s="16"/>
      <c r="B22" s="3" t="s">
        <v>30</v>
      </c>
      <c r="C22" s="4" t="s">
        <v>31</v>
      </c>
      <c r="D22" s="5">
        <v>380000</v>
      </c>
      <c r="E22" s="5">
        <v>-5895.01</v>
      </c>
      <c r="F22" s="5">
        <v>374104.99</v>
      </c>
      <c r="G22" s="7" t="s">
        <v>157</v>
      </c>
    </row>
    <row r="23" spans="1:7" ht="22.5" x14ac:dyDescent="0.2">
      <c r="A23" s="16"/>
      <c r="B23" s="3" t="s">
        <v>32</v>
      </c>
      <c r="C23" s="4" t="s">
        <v>33</v>
      </c>
      <c r="D23" s="5">
        <v>399045.51</v>
      </c>
      <c r="E23" s="5">
        <v>-6000</v>
      </c>
      <c r="F23" s="5">
        <v>393045.51</v>
      </c>
      <c r="G23" s="7" t="s">
        <v>157</v>
      </c>
    </row>
    <row r="24" spans="1:7" ht="22.5" x14ac:dyDescent="0.2">
      <c r="A24" s="16"/>
      <c r="B24" s="3" t="s">
        <v>34</v>
      </c>
      <c r="C24" s="4" t="s">
        <v>35</v>
      </c>
      <c r="D24" s="5">
        <v>80000</v>
      </c>
      <c r="E24" s="5">
        <v>-10734.91</v>
      </c>
      <c r="F24" s="5">
        <v>69265.09</v>
      </c>
      <c r="G24" s="7" t="s">
        <v>157</v>
      </c>
    </row>
    <row r="25" spans="1:7" ht="22.5" x14ac:dyDescent="0.2">
      <c r="A25" s="16"/>
      <c r="B25" s="3" t="s">
        <v>36</v>
      </c>
      <c r="C25" s="4" t="s">
        <v>37</v>
      </c>
      <c r="D25" s="5">
        <v>50000</v>
      </c>
      <c r="E25" s="5">
        <v>-8916.3700000000008</v>
      </c>
      <c r="F25" s="5">
        <v>41083.629999999997</v>
      </c>
      <c r="G25" s="7" t="s">
        <v>157</v>
      </c>
    </row>
    <row r="26" spans="1:7" ht="33.75" x14ac:dyDescent="0.2">
      <c r="A26" s="16"/>
      <c r="B26" s="3" t="s">
        <v>38</v>
      </c>
      <c r="C26" s="4" t="s">
        <v>39</v>
      </c>
      <c r="D26" s="5">
        <v>62877.599999999999</v>
      </c>
      <c r="E26" s="5">
        <v>-62877.599999999999</v>
      </c>
      <c r="F26" s="5">
        <v>0</v>
      </c>
      <c r="G26" s="7" t="s">
        <v>174</v>
      </c>
    </row>
    <row r="27" spans="1:7" ht="22.5" x14ac:dyDescent="0.2">
      <c r="A27" s="16"/>
      <c r="B27" s="3" t="s">
        <v>40</v>
      </c>
      <c r="C27" s="4" t="s">
        <v>41</v>
      </c>
      <c r="D27" s="5">
        <v>0</v>
      </c>
      <c r="E27" s="5">
        <v>100000</v>
      </c>
      <c r="F27" s="5">
        <v>100000</v>
      </c>
      <c r="G27" s="7" t="s">
        <v>158</v>
      </c>
    </row>
    <row r="28" spans="1:7" ht="22.5" x14ac:dyDescent="0.2">
      <c r="A28" s="16"/>
      <c r="B28" s="3" t="s">
        <v>42</v>
      </c>
      <c r="C28" s="4" t="s">
        <v>43</v>
      </c>
      <c r="D28" s="5">
        <v>148215</v>
      </c>
      <c r="E28" s="5">
        <v>-15960</v>
      </c>
      <c r="F28" s="5">
        <v>132255</v>
      </c>
      <c r="G28" s="7" t="s">
        <v>157</v>
      </c>
    </row>
    <row r="29" spans="1:7" ht="22.5" x14ac:dyDescent="0.2">
      <c r="A29" s="16"/>
      <c r="B29" s="3" t="s">
        <v>44</v>
      </c>
      <c r="C29" s="4" t="s">
        <v>45</v>
      </c>
      <c r="D29" s="5">
        <v>99072.4</v>
      </c>
      <c r="E29" s="5">
        <v>60000</v>
      </c>
      <c r="F29" s="5">
        <v>159072.4</v>
      </c>
      <c r="G29" s="7" t="s">
        <v>161</v>
      </c>
    </row>
    <row r="30" spans="1:7" ht="22.5" x14ac:dyDescent="0.2">
      <c r="A30" s="16"/>
      <c r="B30" s="3" t="s">
        <v>46</v>
      </c>
      <c r="C30" s="4" t="s">
        <v>47</v>
      </c>
      <c r="D30" s="5">
        <v>226811.58</v>
      </c>
      <c r="E30" s="5">
        <v>-25590.71</v>
      </c>
      <c r="F30" s="5">
        <v>201220.87</v>
      </c>
      <c r="G30" s="7" t="s">
        <v>157</v>
      </c>
    </row>
    <row r="31" spans="1:7" ht="22.5" x14ac:dyDescent="0.2">
      <c r="A31" s="16"/>
      <c r="B31" s="3" t="s">
        <v>48</v>
      </c>
      <c r="C31" s="4" t="s">
        <v>49</v>
      </c>
      <c r="D31" s="5">
        <v>66521.72</v>
      </c>
      <c r="E31" s="5">
        <v>-6996.85</v>
      </c>
      <c r="F31" s="5">
        <v>59524.87</v>
      </c>
      <c r="G31" s="7" t="s">
        <v>157</v>
      </c>
    </row>
    <row r="32" spans="1:7" ht="33.75" x14ac:dyDescent="0.2">
      <c r="A32" s="16"/>
      <c r="B32" s="3" t="s">
        <v>50</v>
      </c>
      <c r="C32" s="4" t="s">
        <v>51</v>
      </c>
      <c r="D32" s="5">
        <v>30000</v>
      </c>
      <c r="E32" s="5">
        <v>-30000</v>
      </c>
      <c r="F32" s="5">
        <v>0</v>
      </c>
      <c r="G32" s="7" t="s">
        <v>159</v>
      </c>
    </row>
    <row r="33" spans="1:7" ht="33.75" x14ac:dyDescent="0.2">
      <c r="A33" s="16"/>
      <c r="B33" s="3" t="s">
        <v>52</v>
      </c>
      <c r="C33" s="4" t="s">
        <v>53</v>
      </c>
      <c r="D33" s="5">
        <v>0</v>
      </c>
      <c r="E33" s="5">
        <v>10000</v>
      </c>
      <c r="F33" s="5">
        <v>10000</v>
      </c>
      <c r="G33" s="7" t="s">
        <v>160</v>
      </c>
    </row>
    <row r="34" spans="1:7" ht="22.5" x14ac:dyDescent="0.2">
      <c r="A34" s="16"/>
      <c r="B34" s="3" t="s">
        <v>54</v>
      </c>
      <c r="C34" s="4" t="s">
        <v>55</v>
      </c>
      <c r="D34" s="5">
        <v>70000</v>
      </c>
      <c r="E34" s="5">
        <v>-47170.86</v>
      </c>
      <c r="F34" s="5">
        <v>22829.14</v>
      </c>
      <c r="G34" s="7" t="s">
        <v>157</v>
      </c>
    </row>
    <row r="35" spans="1:7" ht="22.5" x14ac:dyDescent="0.2">
      <c r="A35" s="16"/>
      <c r="B35" s="3" t="s">
        <v>135</v>
      </c>
      <c r="C35" s="4" t="s">
        <v>162</v>
      </c>
      <c r="D35" s="5"/>
      <c r="E35" s="5">
        <f>-10000-2000-1168.8-100-20000-125829.08-15000</f>
        <v>-174097.88</v>
      </c>
      <c r="F35" s="5"/>
      <c r="G35" s="7" t="s">
        <v>157</v>
      </c>
    </row>
    <row r="36" spans="1:7" ht="22.5" x14ac:dyDescent="0.2">
      <c r="A36" s="16"/>
      <c r="B36" s="3" t="s">
        <v>56</v>
      </c>
      <c r="C36" s="4" t="s">
        <v>57</v>
      </c>
      <c r="D36" s="5">
        <v>800000</v>
      </c>
      <c r="E36" s="5">
        <v>500000</v>
      </c>
      <c r="F36" s="5">
        <v>1300000</v>
      </c>
      <c r="G36" s="7" t="s">
        <v>163</v>
      </c>
    </row>
    <row r="37" spans="1:7" ht="45" x14ac:dyDescent="0.2">
      <c r="A37" s="16"/>
      <c r="B37" s="3" t="s">
        <v>58</v>
      </c>
      <c r="C37" s="4" t="s">
        <v>59</v>
      </c>
      <c r="D37" s="5">
        <v>100000</v>
      </c>
      <c r="E37" s="5">
        <v>-14265.2</v>
      </c>
      <c r="F37" s="5">
        <v>85734.8</v>
      </c>
      <c r="G37" s="7" t="s">
        <v>157</v>
      </c>
    </row>
    <row r="38" spans="1:7" ht="22.5" x14ac:dyDescent="0.2">
      <c r="A38" s="16"/>
      <c r="B38" s="3" t="s">
        <v>60</v>
      </c>
      <c r="C38" s="4" t="s">
        <v>61</v>
      </c>
      <c r="D38" s="5">
        <v>100000</v>
      </c>
      <c r="E38" s="5">
        <v>-1050</v>
      </c>
      <c r="F38" s="5">
        <v>98950</v>
      </c>
      <c r="G38" s="7" t="s">
        <v>157</v>
      </c>
    </row>
    <row r="39" spans="1:7" ht="22.5" x14ac:dyDescent="0.2">
      <c r="A39" s="16"/>
      <c r="B39" s="3" t="s">
        <v>138</v>
      </c>
      <c r="C39" s="4" t="s">
        <v>136</v>
      </c>
      <c r="D39" s="5"/>
      <c r="E39" s="5">
        <f>-2000-22000-10000-10000-4513.28-7000-732.05-23750-12042.96-500</f>
        <v>-92538.290000000008</v>
      </c>
      <c r="F39" s="5"/>
      <c r="G39" s="7" t="s">
        <v>157</v>
      </c>
    </row>
    <row r="40" spans="1:7" ht="22.5" x14ac:dyDescent="0.2">
      <c r="A40" s="16"/>
      <c r="B40" s="3" t="s">
        <v>62</v>
      </c>
      <c r="C40" s="4" t="s">
        <v>63</v>
      </c>
      <c r="D40" s="5">
        <v>250000</v>
      </c>
      <c r="E40" s="5">
        <v>-232165</v>
      </c>
      <c r="F40" s="5">
        <v>17835</v>
      </c>
      <c r="G40" s="7" t="s">
        <v>175</v>
      </c>
    </row>
    <row r="41" spans="1:7" ht="22.5" x14ac:dyDescent="0.2">
      <c r="A41" s="16"/>
      <c r="B41" s="3" t="s">
        <v>64</v>
      </c>
      <c r="C41" s="4" t="s">
        <v>65</v>
      </c>
      <c r="D41" s="5">
        <v>159816</v>
      </c>
      <c r="E41" s="5">
        <v>-62900</v>
      </c>
      <c r="F41" s="5">
        <v>96916</v>
      </c>
      <c r="G41" s="7" t="s">
        <v>164</v>
      </c>
    </row>
    <row r="42" spans="1:7" x14ac:dyDescent="0.2">
      <c r="A42" s="16"/>
      <c r="B42" s="3" t="s">
        <v>66</v>
      </c>
      <c r="C42" s="4" t="s">
        <v>137</v>
      </c>
      <c r="D42" s="5">
        <v>133872.45000000001</v>
      </c>
      <c r="E42" s="5">
        <f>-25284.95-9419.26-14155.35-9697.31-7000</f>
        <v>-65556.87</v>
      </c>
      <c r="F42" s="5">
        <v>108587.5</v>
      </c>
      <c r="G42" s="19" t="s">
        <v>165</v>
      </c>
    </row>
    <row r="43" spans="1:7" ht="101.25" x14ac:dyDescent="0.2">
      <c r="A43" s="16"/>
      <c r="B43" s="3" t="s">
        <v>67</v>
      </c>
      <c r="C43" s="4" t="s">
        <v>68</v>
      </c>
      <c r="D43" s="5">
        <v>350000</v>
      </c>
      <c r="E43" s="5">
        <v>-277270</v>
      </c>
      <c r="F43" s="18">
        <v>72730</v>
      </c>
      <c r="G43" s="24" t="s">
        <v>182</v>
      </c>
    </row>
    <row r="44" spans="1:7" ht="22.5" x14ac:dyDescent="0.2">
      <c r="A44" s="16"/>
      <c r="B44" s="3" t="s">
        <v>69</v>
      </c>
      <c r="C44" s="4" t="s">
        <v>70</v>
      </c>
      <c r="D44" s="5">
        <v>110000</v>
      </c>
      <c r="E44" s="5">
        <v>-631</v>
      </c>
      <c r="F44" s="5">
        <v>109369</v>
      </c>
      <c r="G44" s="20" t="s">
        <v>157</v>
      </c>
    </row>
    <row r="45" spans="1:7" ht="22.5" x14ac:dyDescent="0.2">
      <c r="A45" s="16"/>
      <c r="B45" s="3" t="s">
        <v>71</v>
      </c>
      <c r="C45" s="4" t="s">
        <v>72</v>
      </c>
      <c r="D45" s="5">
        <v>450000</v>
      </c>
      <c r="E45" s="5">
        <v>-160000</v>
      </c>
      <c r="F45" s="5">
        <f>D45+E45</f>
        <v>290000</v>
      </c>
      <c r="G45" s="7" t="s">
        <v>173</v>
      </c>
    </row>
    <row r="46" spans="1:7" ht="22.5" x14ac:dyDescent="0.2">
      <c r="A46" s="16"/>
      <c r="B46" s="3" t="s">
        <v>134</v>
      </c>
      <c r="C46" s="4" t="s">
        <v>73</v>
      </c>
      <c r="D46" s="5"/>
      <c r="E46" s="5">
        <f>-40000-5000</f>
        <v>-45000</v>
      </c>
      <c r="F46" s="5"/>
      <c r="G46" s="7" t="s">
        <v>157</v>
      </c>
    </row>
    <row r="47" spans="1:7" ht="22.5" x14ac:dyDescent="0.2">
      <c r="A47" s="16"/>
      <c r="B47" s="3" t="s">
        <v>74</v>
      </c>
      <c r="C47" s="4" t="s">
        <v>75</v>
      </c>
      <c r="D47" s="5">
        <v>1416000</v>
      </c>
      <c r="E47" s="5">
        <v>-350000</v>
      </c>
      <c r="F47" s="5">
        <v>1066000</v>
      </c>
      <c r="G47" s="19" t="s">
        <v>157</v>
      </c>
    </row>
    <row r="48" spans="1:7" ht="33.75" x14ac:dyDescent="0.2">
      <c r="A48" s="16"/>
      <c r="B48" s="3" t="s">
        <v>76</v>
      </c>
      <c r="C48" s="4" t="s">
        <v>77</v>
      </c>
      <c r="D48" s="5">
        <v>500000</v>
      </c>
      <c r="E48" s="5">
        <v>-300000</v>
      </c>
      <c r="F48" s="18">
        <v>200000</v>
      </c>
      <c r="G48" s="24" t="s">
        <v>183</v>
      </c>
    </row>
    <row r="49" spans="1:7" ht="33.75" x14ac:dyDescent="0.2">
      <c r="A49" s="16"/>
      <c r="B49" s="3" t="s">
        <v>78</v>
      </c>
      <c r="C49" s="4" t="s">
        <v>79</v>
      </c>
      <c r="D49" s="5">
        <v>30000</v>
      </c>
      <c r="E49" s="5">
        <v>-1534.06</v>
      </c>
      <c r="F49" s="5">
        <v>28465.94</v>
      </c>
      <c r="G49" s="20" t="s">
        <v>157</v>
      </c>
    </row>
    <row r="50" spans="1:7" ht="22.5" x14ac:dyDescent="0.2">
      <c r="A50" s="16"/>
      <c r="B50" s="3" t="s">
        <v>80</v>
      </c>
      <c r="C50" s="4" t="s">
        <v>81</v>
      </c>
      <c r="D50" s="5">
        <v>146081</v>
      </c>
      <c r="E50" s="5">
        <v>-146081</v>
      </c>
      <c r="F50" s="5">
        <v>0</v>
      </c>
      <c r="G50" s="7" t="s">
        <v>185</v>
      </c>
    </row>
    <row r="51" spans="1:7" ht="22.5" x14ac:dyDescent="0.2">
      <c r="A51" s="16"/>
      <c r="B51" s="3" t="s">
        <v>82</v>
      </c>
      <c r="C51" s="4" t="s">
        <v>83</v>
      </c>
      <c r="D51" s="5">
        <v>45000</v>
      </c>
      <c r="E51" s="5">
        <v>-471.54</v>
      </c>
      <c r="F51" s="5">
        <v>44528.46</v>
      </c>
      <c r="G51" s="7" t="s">
        <v>157</v>
      </c>
    </row>
    <row r="52" spans="1:7" ht="22.5" x14ac:dyDescent="0.2">
      <c r="A52" s="16"/>
      <c r="B52" s="3" t="s">
        <v>84</v>
      </c>
      <c r="C52" s="4" t="s">
        <v>85</v>
      </c>
      <c r="D52" s="5">
        <v>500000</v>
      </c>
      <c r="E52" s="5">
        <v>-91661.759999999995</v>
      </c>
      <c r="F52" s="5">
        <v>408338.24</v>
      </c>
      <c r="G52" s="25" t="s">
        <v>184</v>
      </c>
    </row>
    <row r="53" spans="1:7" ht="22.5" x14ac:dyDescent="0.2">
      <c r="A53" s="16"/>
      <c r="B53" s="3" t="s">
        <v>132</v>
      </c>
      <c r="C53" s="4" t="s">
        <v>139</v>
      </c>
      <c r="D53" s="5">
        <v>6369389.3200000003</v>
      </c>
      <c r="E53" s="5">
        <f>116000-20124.61-70124.06-47000-15480+1500-27400-389100-10644.76</f>
        <v>-462373.43</v>
      </c>
      <c r="F53" s="5">
        <v>6494389.3200000003</v>
      </c>
      <c r="G53" s="7" t="s">
        <v>157</v>
      </c>
    </row>
    <row r="54" spans="1:7" ht="33.75" x14ac:dyDescent="0.2">
      <c r="A54" s="16"/>
      <c r="B54" s="3" t="s">
        <v>133</v>
      </c>
      <c r="C54" s="4" t="s">
        <v>131</v>
      </c>
      <c r="D54" s="5"/>
      <c r="E54" s="5">
        <f>-12715.6-6906.32-1202.58-13809.05-10644.76-28437-11707.29</f>
        <v>-85422.6</v>
      </c>
      <c r="F54" s="5"/>
      <c r="G54" s="7" t="s">
        <v>170</v>
      </c>
    </row>
    <row r="55" spans="1:7" ht="33.75" x14ac:dyDescent="0.2">
      <c r="A55" s="16"/>
      <c r="B55" s="3" t="s">
        <v>128</v>
      </c>
      <c r="C55" s="4" t="s">
        <v>86</v>
      </c>
      <c r="D55" s="5"/>
      <c r="E55" s="5">
        <f>-6000-800-2000-3000-2000-1000-1000-13800-1700-23050-22680-4935-3320-191-15026.18-15000</f>
        <v>-115502.18</v>
      </c>
      <c r="F55" s="5"/>
      <c r="G55" s="7" t="s">
        <v>157</v>
      </c>
    </row>
    <row r="56" spans="1:7" ht="22.5" x14ac:dyDescent="0.2">
      <c r="A56" s="16"/>
      <c r="B56" s="3" t="s">
        <v>144</v>
      </c>
      <c r="C56" s="4" t="s">
        <v>145</v>
      </c>
      <c r="D56" s="5">
        <v>0</v>
      </c>
      <c r="E56" s="5">
        <v>23370</v>
      </c>
      <c r="F56" s="5">
        <v>23370</v>
      </c>
      <c r="G56" s="7" t="s">
        <v>171</v>
      </c>
    </row>
    <row r="57" spans="1:7" ht="22.5" x14ac:dyDescent="0.2">
      <c r="A57" s="16"/>
      <c r="B57" s="3" t="s">
        <v>87</v>
      </c>
      <c r="C57" s="4" t="s">
        <v>88</v>
      </c>
      <c r="D57" s="5">
        <v>2000000</v>
      </c>
      <c r="E57" s="5">
        <v>100000</v>
      </c>
      <c r="F57" s="5">
        <v>2100000</v>
      </c>
      <c r="G57" s="7" t="s">
        <v>172</v>
      </c>
    </row>
    <row r="58" spans="1:7" x14ac:dyDescent="0.2">
      <c r="A58" s="16"/>
      <c r="B58" s="3" t="s">
        <v>129</v>
      </c>
      <c r="C58" s="4" t="s">
        <v>140</v>
      </c>
      <c r="D58" s="5"/>
      <c r="E58" s="5">
        <f>-15399.41-7129.89-10582.84</f>
        <v>-33112.14</v>
      </c>
      <c r="F58" s="5"/>
      <c r="G58" s="7" t="s">
        <v>170</v>
      </c>
    </row>
    <row r="59" spans="1:7" ht="45" x14ac:dyDescent="0.2">
      <c r="A59" s="16"/>
      <c r="B59" s="3" t="s">
        <v>89</v>
      </c>
      <c r="C59" s="4" t="s">
        <v>90</v>
      </c>
      <c r="D59" s="5">
        <v>14034.3</v>
      </c>
      <c r="E59" s="5">
        <v>-14034.3</v>
      </c>
      <c r="F59" s="5">
        <v>0</v>
      </c>
      <c r="G59" s="7" t="s">
        <v>157</v>
      </c>
    </row>
    <row r="60" spans="1:7" ht="22.5" x14ac:dyDescent="0.2">
      <c r="A60" s="16"/>
      <c r="B60" s="3" t="s">
        <v>91</v>
      </c>
      <c r="C60" s="4" t="s">
        <v>92</v>
      </c>
      <c r="D60" s="5">
        <v>10000</v>
      </c>
      <c r="E60" s="5">
        <v>-3000</v>
      </c>
      <c r="F60" s="5">
        <v>7000</v>
      </c>
      <c r="G60" s="7" t="s">
        <v>157</v>
      </c>
    </row>
    <row r="61" spans="1:7" ht="33.75" x14ac:dyDescent="0.2">
      <c r="A61" s="16"/>
      <c r="B61" s="3" t="s">
        <v>93</v>
      </c>
      <c r="C61" s="4" t="s">
        <v>94</v>
      </c>
      <c r="D61" s="5">
        <v>235000</v>
      </c>
      <c r="E61" s="5">
        <v>-12099.4</v>
      </c>
      <c r="F61" s="5">
        <v>222900.6</v>
      </c>
      <c r="G61" s="7" t="s">
        <v>157</v>
      </c>
    </row>
    <row r="62" spans="1:7" ht="22.5" x14ac:dyDescent="0.2">
      <c r="A62" s="16"/>
      <c r="B62" s="3" t="s">
        <v>95</v>
      </c>
      <c r="C62" s="4" t="s">
        <v>96</v>
      </c>
      <c r="D62" s="5">
        <v>1212580.48</v>
      </c>
      <c r="E62" s="5">
        <v>125000</v>
      </c>
      <c r="F62" s="5">
        <v>1337580.48</v>
      </c>
      <c r="G62" s="7" t="s">
        <v>181</v>
      </c>
    </row>
    <row r="63" spans="1:7" ht="22.5" x14ac:dyDescent="0.2">
      <c r="A63" s="16"/>
      <c r="B63" s="3" t="s">
        <v>97</v>
      </c>
      <c r="C63" s="4" t="s">
        <v>98</v>
      </c>
      <c r="D63" s="5">
        <v>4289.83</v>
      </c>
      <c r="E63" s="5">
        <v>-3789.83</v>
      </c>
      <c r="F63" s="5">
        <f>D63+E63</f>
        <v>500</v>
      </c>
      <c r="G63" s="7" t="s">
        <v>157</v>
      </c>
    </row>
    <row r="64" spans="1:7" ht="67.5" x14ac:dyDescent="0.2">
      <c r="A64" s="16"/>
      <c r="B64" s="3" t="s">
        <v>99</v>
      </c>
      <c r="C64" s="4" t="s">
        <v>100</v>
      </c>
      <c r="D64" s="5">
        <v>30000</v>
      </c>
      <c r="E64" s="5">
        <v>-7437.18</v>
      </c>
      <c r="F64" s="5">
        <v>22562.82</v>
      </c>
      <c r="G64" s="7" t="s">
        <v>157</v>
      </c>
    </row>
    <row r="65" spans="1:7" ht="33.75" x14ac:dyDescent="0.2">
      <c r="A65" s="16"/>
      <c r="B65" s="3" t="s">
        <v>101</v>
      </c>
      <c r="C65" s="4" t="s">
        <v>102</v>
      </c>
      <c r="D65" s="5">
        <v>81000</v>
      </c>
      <c r="E65" s="5">
        <v>-33657.480000000003</v>
      </c>
      <c r="F65" s="5">
        <v>47342.52</v>
      </c>
      <c r="G65" s="7" t="s">
        <v>157</v>
      </c>
    </row>
    <row r="66" spans="1:7" ht="22.5" x14ac:dyDescent="0.2">
      <c r="A66" s="16"/>
      <c r="B66" s="3" t="s">
        <v>103</v>
      </c>
      <c r="C66" s="4" t="s">
        <v>104</v>
      </c>
      <c r="D66" s="5">
        <v>250000</v>
      </c>
      <c r="E66" s="5">
        <v>-40511.769999999997</v>
      </c>
      <c r="F66" s="5">
        <v>209488.23</v>
      </c>
      <c r="G66" s="7" t="s">
        <v>157</v>
      </c>
    </row>
    <row r="67" spans="1:7" ht="33.75" x14ac:dyDescent="0.2">
      <c r="A67" s="16"/>
      <c r="B67" s="3" t="s">
        <v>105</v>
      </c>
      <c r="C67" s="4" t="s">
        <v>106</v>
      </c>
      <c r="D67" s="5">
        <v>60000</v>
      </c>
      <c r="E67" s="5">
        <v>-20000</v>
      </c>
      <c r="F67" s="18">
        <v>40000</v>
      </c>
      <c r="G67" s="21" t="s">
        <v>157</v>
      </c>
    </row>
    <row r="68" spans="1:7" ht="33.75" x14ac:dyDescent="0.2">
      <c r="A68" s="16"/>
      <c r="B68" s="3" t="s">
        <v>107</v>
      </c>
      <c r="C68" s="4" t="s">
        <v>108</v>
      </c>
      <c r="D68" s="5">
        <v>120000</v>
      </c>
      <c r="E68" s="5">
        <v>35000</v>
      </c>
      <c r="F68" s="18">
        <v>155000</v>
      </c>
      <c r="G68" s="21" t="s">
        <v>176</v>
      </c>
    </row>
    <row r="69" spans="1:7" ht="33.75" x14ac:dyDescent="0.2">
      <c r="A69" s="16"/>
      <c r="B69" s="3" t="s">
        <v>109</v>
      </c>
      <c r="C69" s="4" t="s">
        <v>130</v>
      </c>
      <c r="D69" s="5">
        <v>6154895.3799999999</v>
      </c>
      <c r="E69" s="5">
        <v>356349.83</v>
      </c>
      <c r="F69" s="18">
        <v>6511245.21</v>
      </c>
      <c r="G69" s="7" t="s">
        <v>157</v>
      </c>
    </row>
    <row r="70" spans="1:7" ht="22.5" x14ac:dyDescent="0.2">
      <c r="A70" s="16"/>
      <c r="B70" s="3" t="s">
        <v>110</v>
      </c>
      <c r="C70" s="4" t="s">
        <v>111</v>
      </c>
      <c r="D70" s="5">
        <v>150000</v>
      </c>
      <c r="E70" s="5">
        <v>-100800</v>
      </c>
      <c r="F70" s="18">
        <v>49200</v>
      </c>
      <c r="G70" s="21" t="s">
        <v>180</v>
      </c>
    </row>
    <row r="71" spans="1:7" ht="33.75" x14ac:dyDescent="0.2">
      <c r="A71" s="16"/>
      <c r="B71" s="3" t="s">
        <v>112</v>
      </c>
      <c r="C71" s="4" t="s">
        <v>113</v>
      </c>
      <c r="D71" s="5">
        <v>300000</v>
      </c>
      <c r="E71" s="5">
        <v>-300000</v>
      </c>
      <c r="F71" s="18">
        <v>0</v>
      </c>
      <c r="G71" s="22" t="s">
        <v>177</v>
      </c>
    </row>
    <row r="72" spans="1:7" ht="33.75" x14ac:dyDescent="0.2">
      <c r="A72" s="16"/>
      <c r="B72" s="3" t="s">
        <v>114</v>
      </c>
      <c r="C72" s="4" t="s">
        <v>115</v>
      </c>
      <c r="D72" s="5">
        <v>50000</v>
      </c>
      <c r="E72" s="5">
        <v>-28892.400000000001</v>
      </c>
      <c r="F72" s="18">
        <v>21107.599999999999</v>
      </c>
      <c r="G72" s="22" t="s">
        <v>177</v>
      </c>
    </row>
    <row r="73" spans="1:7" ht="45" x14ac:dyDescent="0.2">
      <c r="A73" s="16"/>
      <c r="B73" s="3" t="s">
        <v>116</v>
      </c>
      <c r="C73" s="4" t="s">
        <v>117</v>
      </c>
      <c r="D73" s="5">
        <v>20000</v>
      </c>
      <c r="E73" s="5">
        <v>-20000</v>
      </c>
      <c r="F73" s="5">
        <v>0</v>
      </c>
      <c r="G73" s="21" t="s">
        <v>157</v>
      </c>
    </row>
    <row r="74" spans="1:7" ht="22.5" x14ac:dyDescent="0.2">
      <c r="A74" s="16"/>
      <c r="B74" s="3" t="s">
        <v>118</v>
      </c>
      <c r="C74" s="4" t="s">
        <v>119</v>
      </c>
      <c r="D74" s="5">
        <v>10000</v>
      </c>
      <c r="E74" s="5">
        <v>-10000</v>
      </c>
      <c r="F74" s="5">
        <v>0</v>
      </c>
      <c r="G74" s="19" t="s">
        <v>157</v>
      </c>
    </row>
    <row r="75" spans="1:7" ht="157.5" x14ac:dyDescent="0.2">
      <c r="A75" s="16"/>
      <c r="B75" s="3" t="s">
        <v>120</v>
      </c>
      <c r="C75" s="4" t="s">
        <v>121</v>
      </c>
      <c r="D75" s="5">
        <v>190000</v>
      </c>
      <c r="E75" s="5">
        <v>-118145.89</v>
      </c>
      <c r="F75" s="18">
        <v>71854.11</v>
      </c>
      <c r="G75" s="22" t="s">
        <v>178</v>
      </c>
    </row>
    <row r="76" spans="1:7" ht="22.5" x14ac:dyDescent="0.2">
      <c r="A76" s="16"/>
      <c r="B76" s="6" t="s">
        <v>122</v>
      </c>
      <c r="C76" s="4" t="s">
        <v>123</v>
      </c>
      <c r="D76" s="5">
        <v>85922.8</v>
      </c>
      <c r="E76" s="5">
        <v>-85922.8</v>
      </c>
      <c r="F76" s="18">
        <v>20000</v>
      </c>
      <c r="G76" s="23" t="s">
        <v>179</v>
      </c>
    </row>
    <row r="77" spans="1:7" x14ac:dyDescent="0.2">
      <c r="A77" s="16"/>
      <c r="B77" s="14"/>
      <c r="C77" s="14"/>
      <c r="D77" s="14"/>
      <c r="E77" s="15">
        <f>SUM(E15:E76)</f>
        <v>-4047611.22</v>
      </c>
    </row>
    <row r="80" spans="1:7" x14ac:dyDescent="0.2">
      <c r="D80" s="2" t="s">
        <v>143</v>
      </c>
      <c r="E80" s="17">
        <f>-E77+E13</f>
        <v>3700000</v>
      </c>
      <c r="F80" s="2" t="s">
        <v>142</v>
      </c>
    </row>
    <row r="81" spans="5:5" x14ac:dyDescent="0.2">
      <c r="E81" s="1"/>
    </row>
    <row r="82" spans="5:5" x14ac:dyDescent="0.2">
      <c r="E82" s="1"/>
    </row>
  </sheetData>
  <mergeCells count="4">
    <mergeCell ref="B1:G1"/>
    <mergeCell ref="A3:A12"/>
    <mergeCell ref="A13:D13"/>
    <mergeCell ref="A15:A77"/>
  </mergeCells>
  <conditionalFormatting sqref="E4:E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15:E76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Madkom SA - SIDAS BUDŻET</dc:creator>
  <cp:keywords/>
  <dc:description/>
  <cp:lastModifiedBy>Lucyna Ferdek</cp:lastModifiedBy>
  <cp:lastPrinted>2025-11-17T13:03:03Z</cp:lastPrinted>
  <dcterms:created xsi:type="dcterms:W3CDTF">2017-01-03T09:00:06Z</dcterms:created>
  <dcterms:modified xsi:type="dcterms:W3CDTF">2025-11-17T13:03:09Z</dcterms:modified>
  <cp:category/>
</cp:coreProperties>
</file>