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ownloads\"/>
    </mc:Choice>
  </mc:AlternateContent>
  <xr:revisionPtr revIDLastSave="0" documentId="8_{B4EB1504-26D6-4DC1-893D-4FBF9F0546E7}" xr6:coauthVersionLast="47" xr6:coauthVersionMax="47" xr10:uidLastSave="{00000000-0000-0000-0000-000000000000}"/>
  <bookViews>
    <workbookView xWindow="-120" yWindow="-120" windowWidth="29040" windowHeight="15720" xr2:uid="{96F3DA45-C4C1-48C6-8946-953FFC699E76}"/>
  </bookViews>
  <sheets>
    <sheet name="Zestawienie prac projektow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  <c r="S23" i="1"/>
  <c r="P22" i="1"/>
  <c r="N23" i="1"/>
  <c r="Q9" i="1"/>
  <c r="Q10" i="1"/>
  <c r="Q11" i="1"/>
  <c r="Q12" i="1"/>
  <c r="Q13" i="1"/>
  <c r="P17" i="1"/>
  <c r="Q17" i="1" s="1"/>
  <c r="P19" i="1"/>
  <c r="R19" i="1" s="1"/>
  <c r="P20" i="1"/>
  <c r="R20" i="1" s="1"/>
  <c r="P21" i="1"/>
  <c r="Q21" i="1" s="1"/>
  <c r="P18" i="1"/>
  <c r="R18" i="1" s="1"/>
  <c r="P16" i="1"/>
  <c r="Q16" i="1" s="1"/>
  <c r="R21" i="1" l="1"/>
  <c r="P15" i="1"/>
  <c r="R15" i="1" s="1"/>
  <c r="P14" i="1"/>
  <c r="R14" i="1" s="1"/>
  <c r="P13" i="1"/>
  <c r="R13" i="1" s="1"/>
  <c r="P12" i="1"/>
  <c r="R12" i="1" s="1"/>
  <c r="P11" i="1"/>
  <c r="R11" i="1" s="1"/>
  <c r="P10" i="1"/>
  <c r="R10" i="1" s="1"/>
  <c r="P9" i="1"/>
  <c r="R9" i="1" s="1"/>
  <c r="P6" i="1"/>
  <c r="Q6" i="1" s="1"/>
  <c r="P7" i="1"/>
  <c r="Q7" i="1" s="1"/>
  <c r="P8" i="1"/>
  <c r="Q8" i="1" s="1"/>
  <c r="O5" i="1"/>
  <c r="P5" i="1" s="1"/>
  <c r="Q5" i="1" s="1"/>
  <c r="P4" i="1"/>
  <c r="A5" i="1"/>
  <c r="R23" i="1" l="1"/>
  <c r="Q4" i="1"/>
  <c r="Q23" i="1" s="1"/>
  <c r="P2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<sst xmlns="http://schemas.openxmlformats.org/spreadsheetml/2006/main" count="203" uniqueCount="150">
  <si>
    <t>Zestawienie Prac Projektowych</t>
  </si>
  <si>
    <t>PROJEKTANT</t>
  </si>
  <si>
    <t>L.p.</t>
  </si>
  <si>
    <t>ZADANIE</t>
  </si>
  <si>
    <t>Etap
Projektant</t>
  </si>
  <si>
    <t>Etap
UG</t>
  </si>
  <si>
    <t>Proces Projektowania</t>
  </si>
  <si>
    <t>Inne Instytucje</t>
  </si>
  <si>
    <t>Numer umowy</t>
  </si>
  <si>
    <t>Umowy termin zakończenia robót projektowych po uwzględnieniu ewentualnych aneksów</t>
  </si>
  <si>
    <t>Opóźnienie w opracowaniu w odniesieniu do terminu umownego [dni]</t>
  </si>
  <si>
    <t>Wartość umowna [brutto]</t>
  </si>
  <si>
    <t>Zapłacono [brutto]</t>
  </si>
  <si>
    <t>Pozostało do zapłaty [brutto]</t>
  </si>
  <si>
    <t>DI/431/2021</t>
  </si>
  <si>
    <t>UWAGI</t>
  </si>
  <si>
    <t>DI/430/2021</t>
  </si>
  <si>
    <t>DI/429/2021</t>
  </si>
  <si>
    <t>DI/229/2022</t>
  </si>
  <si>
    <t>DI/288/2020</t>
  </si>
  <si>
    <t>EUROEKSPERT
Biuro Konsultingowo- Doradcze 
Jacek Seweryński
ul. Prusa 10, 42-584 Wymysłów
Jacek Seweryński
kom. 602 499 349</t>
  </si>
  <si>
    <t>MBD Projekt
ul. Żabiniec 101/2
31-215 Kraków 
Marcin Zieliński
kom. 694 686 568</t>
  </si>
  <si>
    <t>ABS - Ochrona Środowiska Sp. z o.o.
ul. Wierzbowa 14
40-169 Katowice
Grzegorz Durczyński
kom. 605 245 370</t>
  </si>
  <si>
    <t>DI/427/2024</t>
  </si>
  <si>
    <t>DI/428/2024</t>
  </si>
  <si>
    <t>DI/429/2024</t>
  </si>
  <si>
    <t>DI/430/2024</t>
  </si>
  <si>
    <t>DI/431/2024</t>
  </si>
  <si>
    <t xml:space="preserve">NIWELETA Sebastian Gwizdek
ul. Służba Polsce 4/4, 32-200 Miechów
Sebastian Gwizdek
kom. 669 222 712
</t>
  </si>
  <si>
    <t>DI/653/2024</t>
  </si>
  <si>
    <t>DI/654/2024</t>
  </si>
  <si>
    <t>Łączna Wartość Umów</t>
  </si>
  <si>
    <t xml:space="preserve">Łączna wartość - pozostało do zapłaty </t>
  </si>
  <si>
    <t>Spodziewane zakończenie etapu projektowania - zgodnie z umową do 01.01.2026</t>
  </si>
  <si>
    <t>Rafał Wojtaszek 
GEOCENTRA Rafał Wojtaszek
 ul. Miodowa 12, 32–085 Modlniczka</t>
  </si>
  <si>
    <t>MBD Projekt</t>
  </si>
  <si>
    <t>EUROEKSPERT</t>
  </si>
  <si>
    <t>ABS</t>
  </si>
  <si>
    <t>DI/378/2024</t>
  </si>
  <si>
    <t>DI/688/2024</t>
  </si>
  <si>
    <t>Numer SIDAS</t>
  </si>
  <si>
    <t>DI/400</t>
  </si>
  <si>
    <t>DI/331</t>
  </si>
  <si>
    <t>GEOCENTRA</t>
  </si>
  <si>
    <t>DI/348</t>
  </si>
  <si>
    <t>DI/382</t>
  </si>
  <si>
    <t>DI/346</t>
  </si>
  <si>
    <t>DI/343</t>
  </si>
  <si>
    <t>DI/576</t>
  </si>
  <si>
    <t>DI/579</t>
  </si>
  <si>
    <t>DI/580</t>
  </si>
  <si>
    <t>DI/614</t>
  </si>
  <si>
    <t>DI/577</t>
  </si>
  <si>
    <t>DI/578</t>
  </si>
  <si>
    <t>DI/651</t>
  </si>
  <si>
    <t>Numer Ankesu</t>
  </si>
  <si>
    <t>Aneks nr 4</t>
  </si>
  <si>
    <t>Aneks nr 6</t>
  </si>
  <si>
    <t>ZRID</t>
  </si>
  <si>
    <t>Aneks nr 7</t>
  </si>
  <si>
    <t>Aneks nr 1</t>
  </si>
  <si>
    <t>Pracownia Projektowa Niweleta
Tomasz Gacek
ul. Jesionowa 14/131, 43-303 Bielsko Biała</t>
  </si>
  <si>
    <t>DI/647</t>
  </si>
  <si>
    <t>DI/110/2025</t>
  </si>
  <si>
    <t>DI/112/2025</t>
  </si>
  <si>
    <t>DI/111/2025</t>
  </si>
  <si>
    <t>Tomasz Gacek NIWELETA</t>
  </si>
  <si>
    <t>DI/653</t>
  </si>
  <si>
    <t>Pozwolenie na budowę</t>
  </si>
  <si>
    <t>Prawdopodobna ścieżka procedowania</t>
  </si>
  <si>
    <t>Status</t>
  </si>
  <si>
    <t>Koncepcja uzgodniona</t>
  </si>
  <si>
    <t>DI/617</t>
  </si>
  <si>
    <t>DI/511</t>
  </si>
  <si>
    <t>DI/166/2025</t>
  </si>
  <si>
    <t>Plan kolejnych zadań</t>
  </si>
  <si>
    <t>Aneks nr 8</t>
  </si>
  <si>
    <t>Pozostało do zapłaty w 2025 roku [brutto]</t>
  </si>
  <si>
    <t>-</t>
  </si>
  <si>
    <t>Aneks nr 2</t>
  </si>
  <si>
    <t>Pozostało do zapłaty w 2026 roku [brutto]</t>
  </si>
  <si>
    <t>Sebastian Gwizdek NIWELETA</t>
  </si>
  <si>
    <t>Zgłoszenie/PnB</t>
  </si>
  <si>
    <t>Pozostało do zapłaty w 2027 roku [brutto]</t>
  </si>
  <si>
    <t xml:space="preserve">W dniu 10.09.2025 Projektant złożył do Starostwa Powiatowego wniosek o ZRID 
</t>
  </si>
  <si>
    <t>W dniu 26.09.2025 na wniosek Starostwa Projektant dokonał uzupełnień do wniosku</t>
  </si>
  <si>
    <t>Trwa przygotowanie projektów branżowych na podstawie warunków technicznych wydanych przez gestorów sieci.</t>
  </si>
  <si>
    <t>Uzgodniono linie rozgraniczajace</t>
  </si>
  <si>
    <t xml:space="preserve">Koncepcja uzgodniona - w dniu 12.05.2025 </t>
  </si>
  <si>
    <t xml:space="preserve">Projektant złożył wyjaśnienia do złożonego w dniu 04.07.2025 wniosku o wydanie ZRID.
</t>
  </si>
  <si>
    <t>Starostwo w Krakowie - Wydział Architektury
oczekuje się na wszczęcie postępowania</t>
  </si>
  <si>
    <t>Spodziewane zakończenie etapu projektowania i uzyskanie deczyji ZRID do 19.12.2025</t>
  </si>
  <si>
    <t xml:space="preserve">Trwa opracowywanie projektów branżowych w opraciu o wydane przez gestorów warunki techniczne.
Trwa opracowanie operatu wodno-prawnego. </t>
  </si>
  <si>
    <t>Spodziewane jest złożenie wniosku o Aneks do Umowy - przedłużenie terminu do 30.06.2026</t>
  </si>
  <si>
    <t xml:space="preserve">W najbliższych dniach Projektant planuje złożyć wniosek o Pozwolenie na Budowę </t>
  </si>
  <si>
    <t>Po uzyskaniu wszystkich warunków będzie przygotowywany wniosek o ZRID. Realny plan uzyskania ZRID w opinii Projektanta to kwiecień 2026.</t>
  </si>
  <si>
    <t xml:space="preserve">Po uzyskaniu wszystkich warunków będzie przygotowywany wniosek o ZRID. </t>
  </si>
  <si>
    <t>Uzgodniono linie podziałowe</t>
  </si>
  <si>
    <t>UG ponownie zwrócił się do GDDKiA z prośbą o ugodnienie zakresu budowy chodnika do DK94</t>
  </si>
  <si>
    <t>ZDPK uzgadnia Projekt Budowlany</t>
  </si>
  <si>
    <t>29.08.2025 UG uzgodnił Projekt Architektoniczno-Budowlany</t>
  </si>
  <si>
    <t>Umowa podpisana 8.09.2025</t>
  </si>
  <si>
    <t>DI/858/2025</t>
  </si>
  <si>
    <t>DI/575</t>
  </si>
  <si>
    <t>Projektant pozyskał mapę zasadniczą i jest w trakcie opracowywania koncepcji.</t>
  </si>
  <si>
    <r>
      <t>Rozbudowa drogi gminnej</t>
    </r>
    <r>
      <rPr>
        <b/>
        <sz val="12"/>
        <color theme="1"/>
        <rFont val="Calibri"/>
        <family val="2"/>
        <charset val="238"/>
        <scheme val="minor"/>
      </rPr>
      <t xml:space="preserve"> ul. Wspólnej w Tomaszowicach</t>
    </r>
    <r>
      <rPr>
        <sz val="12"/>
        <color theme="1"/>
        <rFont val="Calibri"/>
        <family val="2"/>
        <charset val="238"/>
        <scheme val="minor"/>
      </rPr>
      <t xml:space="preserve"> na odcinku około 300mb, polegająca na budowie ciągu pieszego, poszerzeniu jezdni, budowie odwodnienia pasa drogowego, przebudowie istniejących zjazdów oraz istniejącej infrastruktury obcej kolidującej z projektowaną przebudową</t>
    </r>
  </si>
  <si>
    <r>
      <t xml:space="preserve">Projekt odwodnienia i małej retencji w rejonie </t>
    </r>
    <r>
      <rPr>
        <b/>
        <sz val="12"/>
        <color theme="1"/>
        <rFont val="Calibri"/>
        <family val="2"/>
        <charset val="238"/>
        <scheme val="minor"/>
      </rPr>
      <t>ul. Spacerowej i ul. Rynek w Wierzchowiu”</t>
    </r>
    <r>
      <rPr>
        <sz val="12"/>
        <color theme="1"/>
        <rFont val="Calibri"/>
        <family val="2"/>
        <charset val="238"/>
        <scheme val="minor"/>
      </rPr>
      <t xml:space="preserve"> – (odcinek od Jaskini Wierzchowskiej do Rynku w Wierzchowiu)</t>
    </r>
  </si>
  <si>
    <t xml:space="preserve">Projektant złożył wniosek o Pozwolenie wodnoprawne.
W dniu 17.09.2025 zostało wszczęte postepowanie.
</t>
  </si>
  <si>
    <t>Dokumentacja dostarczona w terminie umownym</t>
  </si>
  <si>
    <t>Przygotowanie dokumentów do przetargu - Zamówienia Publiczne</t>
  </si>
  <si>
    <r>
      <t xml:space="preserve">Rozbudowa dorogi gminnej 
ul. </t>
    </r>
    <r>
      <rPr>
        <b/>
        <sz val="12"/>
        <rFont val="Calibri"/>
        <family val="2"/>
        <charset val="238"/>
        <scheme val="minor"/>
      </rPr>
      <t>Studzienki</t>
    </r>
    <r>
      <rPr>
        <sz val="12"/>
        <rFont val="Calibri"/>
        <family val="2"/>
        <charset val="238"/>
        <scheme val="minor"/>
      </rPr>
      <t>, Modlnica</t>
    </r>
  </si>
  <si>
    <r>
      <t>ul.</t>
    </r>
    <r>
      <rPr>
        <b/>
        <sz val="12"/>
        <rFont val="Calibri"/>
        <family val="2"/>
        <charset val="238"/>
        <scheme val="minor"/>
      </rPr>
      <t xml:space="preserve"> Wierzbowa i Bukowa</t>
    </r>
    <r>
      <rPr>
        <sz val="12"/>
        <rFont val="Calibri"/>
        <family val="2"/>
        <charset val="238"/>
        <scheme val="minor"/>
      </rPr>
      <t>, Modlnica</t>
    </r>
  </si>
  <si>
    <r>
      <t xml:space="preserve">Rozbudowa ul. </t>
    </r>
    <r>
      <rPr>
        <b/>
        <sz val="12"/>
        <rFont val="Calibri"/>
        <family val="2"/>
        <charset val="238"/>
        <scheme val="minor"/>
      </rPr>
      <t>Skalska</t>
    </r>
    <r>
      <rPr>
        <sz val="12"/>
        <rFont val="Calibri"/>
        <family val="2"/>
        <charset val="238"/>
        <scheme val="minor"/>
      </rPr>
      <t>, Prądnik Korzkiewski oraz Biały Kościół</t>
    </r>
  </si>
  <si>
    <r>
      <t xml:space="preserve">ul. </t>
    </r>
    <r>
      <rPr>
        <b/>
        <sz val="12"/>
        <rFont val="Calibri"/>
        <family val="2"/>
        <charset val="238"/>
        <scheme val="minor"/>
      </rPr>
      <t>Leśna</t>
    </r>
    <r>
      <rPr>
        <sz val="12"/>
        <rFont val="Calibri"/>
        <family val="2"/>
        <charset val="238"/>
        <scheme val="minor"/>
      </rPr>
      <t>, Modlnica</t>
    </r>
  </si>
  <si>
    <r>
      <rPr>
        <b/>
        <sz val="12"/>
        <rFont val="Calibri"/>
        <family val="2"/>
        <charset val="238"/>
        <scheme val="minor"/>
      </rPr>
      <t>Ścieżki pieszo rowerowe do kładki</t>
    </r>
    <r>
      <rPr>
        <sz val="12"/>
        <rFont val="Calibri"/>
        <family val="2"/>
        <charset val="238"/>
        <scheme val="minor"/>
      </rPr>
      <t xml:space="preserve"> nad DK94, Modlnica</t>
    </r>
  </si>
  <si>
    <r>
      <t xml:space="preserve">ul. </t>
    </r>
    <r>
      <rPr>
        <b/>
        <sz val="12"/>
        <rFont val="Calibri"/>
        <family val="2"/>
        <charset val="238"/>
        <scheme val="minor"/>
      </rPr>
      <t>Kasztanowa</t>
    </r>
    <r>
      <rPr>
        <sz val="12"/>
        <rFont val="Calibri"/>
        <family val="2"/>
        <charset val="238"/>
        <scheme val="minor"/>
      </rPr>
      <t>, Czajowice</t>
    </r>
  </si>
  <si>
    <r>
      <t xml:space="preserve">ul. </t>
    </r>
    <r>
      <rPr>
        <b/>
        <sz val="12"/>
        <rFont val="Calibri"/>
        <family val="2"/>
        <charset val="238"/>
        <scheme val="minor"/>
      </rPr>
      <t>Podskalany</t>
    </r>
    <r>
      <rPr>
        <sz val="12"/>
        <rFont val="Calibri"/>
        <family val="2"/>
        <charset val="238"/>
        <scheme val="minor"/>
      </rPr>
      <t>, Tomaszowice</t>
    </r>
  </si>
  <si>
    <r>
      <rPr>
        <b/>
        <sz val="12"/>
        <rFont val="Calibri"/>
        <family val="2"/>
        <charset val="238"/>
        <scheme val="minor"/>
      </rPr>
      <t xml:space="preserve">Budowa nowej drogi publicznej </t>
    </r>
    <r>
      <rPr>
        <sz val="12"/>
        <rFont val="Calibri"/>
        <family val="2"/>
        <charset val="238"/>
        <scheme val="minor"/>
      </rPr>
      <t>z włączeniem do Krakowskiej w Modlniczce, Modlnica, Modlniczka</t>
    </r>
  </si>
  <si>
    <r>
      <rPr>
        <b/>
        <sz val="12"/>
        <rFont val="Calibri"/>
        <family val="2"/>
        <charset val="238"/>
        <scheme val="minor"/>
      </rPr>
      <t>os. Murownia</t>
    </r>
    <r>
      <rPr>
        <sz val="12"/>
        <rFont val="Calibri"/>
        <family val="2"/>
        <charset val="238"/>
        <scheme val="minor"/>
      </rPr>
      <t>,
Biały Kościół</t>
    </r>
  </si>
  <si>
    <r>
      <rPr>
        <b/>
        <sz val="12"/>
        <rFont val="Calibri"/>
        <family val="2"/>
        <charset val="238"/>
        <scheme val="minor"/>
      </rPr>
      <t>ul. Słoneczna</t>
    </r>
    <r>
      <rPr>
        <sz val="12"/>
        <rFont val="Calibri"/>
        <family val="2"/>
        <charset val="238"/>
        <scheme val="minor"/>
      </rPr>
      <t>,
Tomaszowice</t>
    </r>
  </si>
  <si>
    <r>
      <t xml:space="preserve">Rozbudowa ul. </t>
    </r>
    <r>
      <rPr>
        <b/>
        <sz val="12"/>
        <rFont val="Calibri"/>
        <family val="2"/>
        <charset val="238"/>
        <scheme val="minor"/>
      </rPr>
      <t>Bliźniaków</t>
    </r>
    <r>
      <rPr>
        <sz val="12"/>
        <rFont val="Calibri"/>
        <family val="2"/>
        <charset val="238"/>
        <scheme val="minor"/>
      </rPr>
      <t xml:space="preserve"> w Wielkiej Wsi</t>
    </r>
  </si>
  <si>
    <r>
      <t xml:space="preserve">Rozbudowa ul. </t>
    </r>
    <r>
      <rPr>
        <b/>
        <sz val="12"/>
        <rFont val="Calibri"/>
        <family val="2"/>
        <charset val="238"/>
        <scheme val="minor"/>
      </rPr>
      <t>Słowiańskiej</t>
    </r>
    <r>
      <rPr>
        <sz val="12"/>
        <rFont val="Calibri"/>
        <family val="2"/>
        <charset val="238"/>
        <scheme val="minor"/>
      </rPr>
      <t xml:space="preserve"> w Modlniczce</t>
    </r>
  </si>
  <si>
    <r>
      <t>Budowa ciągu pieszego, ul.</t>
    </r>
    <r>
      <rPr>
        <b/>
        <sz val="12"/>
        <rFont val="Calibri"/>
        <family val="2"/>
        <charset val="238"/>
        <scheme val="minor"/>
      </rPr>
      <t xml:space="preserve"> Kawiory </t>
    </r>
    <r>
      <rPr>
        <sz val="12"/>
        <rFont val="Calibri"/>
        <family val="2"/>
        <charset val="238"/>
        <scheme val="minor"/>
      </rPr>
      <t>w Będkowicach (kontynuacja)</t>
    </r>
  </si>
  <si>
    <r>
      <t xml:space="preserve">W dniu 25.09.2025 Projektant złożył Projekt Budowlany do uzgodnienia w ZDPK - </t>
    </r>
    <r>
      <rPr>
        <b/>
        <sz val="12"/>
        <rFont val="Calibri"/>
        <family val="2"/>
        <charset val="238"/>
        <scheme val="minor"/>
      </rPr>
      <t>połowa odcinka (od cmentarza do ul. Pod Sokolicą) !!</t>
    </r>
  </si>
  <si>
    <r>
      <t xml:space="preserve">ul. </t>
    </r>
    <r>
      <rPr>
        <b/>
        <sz val="12"/>
        <rFont val="Calibri"/>
        <family val="2"/>
        <charset val="238"/>
        <scheme val="minor"/>
      </rPr>
      <t>Zielna i Willowa</t>
    </r>
    <r>
      <rPr>
        <sz val="12"/>
        <rFont val="Calibri"/>
        <family val="2"/>
        <charset val="238"/>
        <scheme val="minor"/>
      </rPr>
      <t xml:space="preserve"> w Modlniczce</t>
    </r>
  </si>
  <si>
    <r>
      <t xml:space="preserve">ul. </t>
    </r>
    <r>
      <rPr>
        <b/>
        <sz val="12"/>
        <rFont val="Calibri"/>
        <family val="2"/>
        <charset val="238"/>
        <scheme val="minor"/>
      </rPr>
      <t>Wrzosy</t>
    </r>
    <r>
      <rPr>
        <sz val="12"/>
        <rFont val="Calibri"/>
        <family val="2"/>
        <charset val="238"/>
        <scheme val="minor"/>
      </rPr>
      <t xml:space="preserve"> Modlniczka</t>
    </r>
  </si>
  <si>
    <r>
      <t xml:space="preserve">ul. </t>
    </r>
    <r>
      <rPr>
        <b/>
        <sz val="12"/>
        <rFont val="Calibri"/>
        <family val="2"/>
        <charset val="238"/>
        <scheme val="minor"/>
      </rPr>
      <t>Sportowa_Zielone Wzgórze</t>
    </r>
    <r>
      <rPr>
        <sz val="12"/>
        <rFont val="Calibri"/>
        <family val="2"/>
        <charset val="238"/>
        <scheme val="minor"/>
      </rPr>
      <t xml:space="preserve"> Bębło</t>
    </r>
  </si>
  <si>
    <r>
      <t xml:space="preserve">ul. </t>
    </r>
    <r>
      <rPr>
        <b/>
        <sz val="12"/>
        <rFont val="Calibri"/>
        <family val="2"/>
        <charset val="238"/>
        <scheme val="minor"/>
      </rPr>
      <t>Orlich Gniazd</t>
    </r>
    <r>
      <rPr>
        <sz val="12"/>
        <rFont val="Calibri"/>
        <family val="2"/>
        <charset val="238"/>
        <scheme val="minor"/>
      </rPr>
      <t>, Giebułtów</t>
    </r>
  </si>
  <si>
    <r>
      <t xml:space="preserve">Rozbudowa dróg 
</t>
    </r>
    <r>
      <rPr>
        <b/>
        <sz val="12"/>
        <rFont val="Calibri"/>
        <family val="2"/>
        <charset val="238"/>
        <scheme val="minor"/>
      </rPr>
      <t xml:space="preserve">ul. Miodowa, ul. Okólna, ul. Wąwozowa </t>
    </r>
    <r>
      <rPr>
        <sz val="12"/>
        <rFont val="Calibri"/>
        <family val="2"/>
        <charset val="238"/>
        <scheme val="minor"/>
      </rPr>
      <t>Modlniczka - projekt</t>
    </r>
  </si>
  <si>
    <t>DO REALIZACJI</t>
  </si>
  <si>
    <t>Konieczny będzie Aneks</t>
  </si>
  <si>
    <t xml:space="preserve">W dniu 16.06.2025 Urząd Wojewódzki wydał Decyzję ZRID z rygorem natychmiastowej wykonalności </t>
  </si>
  <si>
    <t>Termin uzyskania ZRID zagrożony</t>
  </si>
  <si>
    <t>Pomimo wniosku o kolejny Aneks nie będzie podpisywany 
Planowane jest rozwiązanie Umowy za porozumieniem Stron</t>
  </si>
  <si>
    <r>
      <t>Projekt odwodnienia oraz małej retencji, ul.</t>
    </r>
    <r>
      <rPr>
        <b/>
        <sz val="12"/>
        <rFont val="Calibri"/>
        <family val="2"/>
        <charset val="238"/>
        <scheme val="minor"/>
      </rPr>
      <t xml:space="preserve"> Leśna </t>
    </r>
    <r>
      <rPr>
        <sz val="12"/>
        <rFont val="Calibri"/>
        <family val="2"/>
        <charset val="238"/>
        <scheme val="minor"/>
      </rPr>
      <t>w Bęble</t>
    </r>
  </si>
  <si>
    <t>W dniu 11.07.2025 złożony wniosek o PnB do Starostwa w Krakowie. Pozwolenie wodnoprawne - jest wszczęcie - decyzja wydana 19.08.2025</t>
  </si>
  <si>
    <t>Wszczęcie postępowania w sprawie PnB - 22.08.2025</t>
  </si>
  <si>
    <t xml:space="preserve">W dniu 22.09.2025 Projektant po raz 3 złożył wniosek o ZRID. Poprzedni został odrzucony ze względu na koniecznośc przygotowania nowych podziałów nieruchomości. 
</t>
  </si>
  <si>
    <t>W dniu 22.09.2025 Projektant złożył wniosek o ZRID</t>
  </si>
  <si>
    <t>W dniu 23.07.2025 Decyzja stała się ostateczna</t>
  </si>
  <si>
    <t>Oczekuje się na warunki techniczne od wszystkich gestorów sieci. 
Jest zgoda na przebudowę wodociągu na ul. Krakowskiej (wpięcie)</t>
  </si>
  <si>
    <t>Uzyskano wszystkie opinie i do połowy października planowane jest wydanie Decyzji Środowiskowej  przez Referat OŚ. 
Po uzyskaniu DŚ będzie możliwe wykonanie podziałów.</t>
  </si>
  <si>
    <t>Mapy do celów projektowych są gotowe. W dniu 01.10.2025 Projektant przesłał  do uzgodnienia z UG mapę z liniami rozgraniczającymi. Większość warunków technicznych otrzymano. Pozostało dwa, do których zostanie przesłane ponaglenie.</t>
  </si>
  <si>
    <t>Mapy do celów projektowych są gotowe. W dniu 01.10.2025 projektant przesłał  do uzgodnienia z UG mapę z liniami rozgraniczającymi. Zadanie będzie podzielone na dwa (odrębne uzgodnienia dla Sportowej i oddzielne na Zielone Wzgórze).</t>
  </si>
  <si>
    <t xml:space="preserve">Mapy do celów projektowych są gotowe. W dniu 01.10.2025 Projektant przesłał  do uzgodnienia z UG mapę z liniami rozgraniczającymi. </t>
  </si>
  <si>
    <t>W dniu 19.08.2025 została wydana decyzja ZRID</t>
  </si>
  <si>
    <t>Przewidywana wartość robót</t>
  </si>
  <si>
    <t>~10mln</t>
  </si>
  <si>
    <t xml:space="preserve">Planowane rozwiązanie Umowy </t>
  </si>
  <si>
    <t>~2,7mln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</si>
</sst>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15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90"/>
    </xf>
    <xf numFmtId="4" fontId="14" fillId="0" borderId="1" xfId="0" applyNumberFormat="1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49" fontId="16" fillId="0" borderId="8" xfId="0" applyNumberFormat="1" applyFont="1" applyBorder="1" applyAlignment="1">
      <alignment horizontal="center" vertical="center" textRotation="90"/>
    </xf>
    <xf numFmtId="49" fontId="16" fillId="0" borderId="9" xfId="0" applyNumberFormat="1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AFDFE"/>
      <color rgb="FFFF3399"/>
      <color rgb="FF66CCFF"/>
      <color rgb="FFFDFFEB"/>
      <color rgb="FFEFEBFF"/>
      <color rgb="FFDDD5FF"/>
      <color rgb="FFFFEEE5"/>
      <color rgb="FFFFF7F7"/>
      <color rgb="FFFFEB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6FF9C-13FF-4CBE-91CC-F47EF092B855}">
  <sheetPr>
    <pageSetUpPr fitToPage="1"/>
  </sheetPr>
  <dimension ref="A1:V31"/>
  <sheetViews>
    <sheetView tabSelected="1" topLeftCell="C1" zoomScale="55" zoomScaleNormal="55" workbookViewId="0">
      <selection activeCell="J6" sqref="J6"/>
    </sheetView>
  </sheetViews>
  <sheetFormatPr defaultRowHeight="15" x14ac:dyDescent="0.25"/>
  <cols>
    <col min="1" max="1" width="5.42578125" customWidth="1"/>
    <col min="2" max="2" width="36.28515625" customWidth="1"/>
    <col min="3" max="3" width="27.42578125" customWidth="1"/>
    <col min="4" max="4" width="48.28515625" customWidth="1"/>
    <col min="5" max="5" width="28.7109375" style="1" customWidth="1"/>
    <col min="6" max="7" width="28.7109375" customWidth="1"/>
    <col min="8" max="11" width="24.7109375" customWidth="1"/>
    <col min="12" max="13" width="28.42578125" customWidth="1"/>
    <col min="14" max="20" width="20.7109375" style="1" customWidth="1"/>
    <col min="21" max="21" width="25.42578125" style="1" customWidth="1"/>
    <col min="22" max="22" width="10.28515625" bestFit="1" customWidth="1"/>
  </cols>
  <sheetData>
    <row r="1" spans="1:22" s="2" customFormat="1" ht="50.1" customHeight="1" x14ac:dyDescent="0.25">
      <c r="A1" s="42" t="s">
        <v>2</v>
      </c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14"/>
    </row>
    <row r="2" spans="1:22" ht="60" x14ac:dyDescent="0.25">
      <c r="A2" s="42"/>
      <c r="B2" s="49" t="s">
        <v>1</v>
      </c>
      <c r="C2" s="51" t="s">
        <v>6</v>
      </c>
      <c r="D2" s="52"/>
      <c r="E2" s="52"/>
      <c r="F2" s="52"/>
      <c r="G2" s="53"/>
      <c r="H2" s="15"/>
      <c r="I2" s="15"/>
      <c r="J2" s="15"/>
      <c r="K2" s="15"/>
      <c r="L2" s="16" t="s">
        <v>9</v>
      </c>
      <c r="M2" s="17" t="s">
        <v>10</v>
      </c>
      <c r="N2" s="17" t="s">
        <v>11</v>
      </c>
      <c r="O2" s="17" t="s">
        <v>12</v>
      </c>
      <c r="P2" s="17" t="s">
        <v>13</v>
      </c>
      <c r="Q2" s="54" t="s">
        <v>77</v>
      </c>
      <c r="R2" s="54" t="s">
        <v>80</v>
      </c>
      <c r="S2" s="54" t="s">
        <v>83</v>
      </c>
      <c r="T2" s="54" t="s">
        <v>146</v>
      </c>
      <c r="U2" s="17" t="s">
        <v>15</v>
      </c>
      <c r="V2" s="18"/>
    </row>
    <row r="3" spans="1:22" ht="63" x14ac:dyDescent="0.35">
      <c r="A3" s="42"/>
      <c r="B3" s="50"/>
      <c r="C3" s="19" t="s">
        <v>3</v>
      </c>
      <c r="D3" s="20" t="s">
        <v>4</v>
      </c>
      <c r="E3" s="21" t="s">
        <v>5</v>
      </c>
      <c r="F3" s="21" t="s">
        <v>7</v>
      </c>
      <c r="G3" s="21" t="s">
        <v>70</v>
      </c>
      <c r="H3" s="21" t="s">
        <v>69</v>
      </c>
      <c r="I3" s="21" t="s">
        <v>8</v>
      </c>
      <c r="J3" s="21" t="s">
        <v>40</v>
      </c>
      <c r="K3" s="21" t="s">
        <v>55</v>
      </c>
      <c r="L3" s="22"/>
      <c r="M3" s="22"/>
      <c r="N3" s="23"/>
      <c r="O3" s="23"/>
      <c r="P3" s="23"/>
      <c r="Q3" s="55"/>
      <c r="R3" s="55"/>
      <c r="S3" s="55"/>
      <c r="T3" s="55"/>
      <c r="U3" s="24"/>
      <c r="V3" s="18"/>
    </row>
    <row r="4" spans="1:22" s="3" customFormat="1" ht="109.5" customHeight="1" x14ac:dyDescent="0.25">
      <c r="A4" s="25">
        <v>1</v>
      </c>
      <c r="B4" s="26" t="s">
        <v>21</v>
      </c>
      <c r="C4" s="26" t="s">
        <v>110</v>
      </c>
      <c r="D4" s="26"/>
      <c r="E4" s="26"/>
      <c r="F4" s="26"/>
      <c r="G4" s="26" t="s">
        <v>145</v>
      </c>
      <c r="H4" s="27" t="s">
        <v>58</v>
      </c>
      <c r="I4" s="28" t="s">
        <v>18</v>
      </c>
      <c r="J4" s="28" t="s">
        <v>41</v>
      </c>
      <c r="K4" s="28" t="s">
        <v>56</v>
      </c>
      <c r="L4" s="13">
        <v>45898</v>
      </c>
      <c r="M4" s="30" t="s">
        <v>108</v>
      </c>
      <c r="N4" s="29">
        <v>86100</v>
      </c>
      <c r="O4" s="29">
        <v>60270</v>
      </c>
      <c r="P4" s="29">
        <f>N4-O4</f>
        <v>25830</v>
      </c>
      <c r="Q4" s="29">
        <f>P4</f>
        <v>25830</v>
      </c>
      <c r="R4" s="29" t="s">
        <v>78</v>
      </c>
      <c r="S4" s="29" t="s">
        <v>78</v>
      </c>
      <c r="T4" s="29" t="s">
        <v>147</v>
      </c>
      <c r="U4" s="30" t="s">
        <v>129</v>
      </c>
      <c r="V4" s="47" t="s">
        <v>35</v>
      </c>
    </row>
    <row r="5" spans="1:22" ht="120" customHeight="1" x14ac:dyDescent="0.25">
      <c r="A5" s="25">
        <f>A4+1</f>
        <v>2</v>
      </c>
      <c r="B5" s="26" t="s">
        <v>21</v>
      </c>
      <c r="C5" s="26" t="s">
        <v>111</v>
      </c>
      <c r="D5" s="26" t="s">
        <v>84</v>
      </c>
      <c r="E5" s="26"/>
      <c r="F5" s="26"/>
      <c r="G5" s="26" t="s">
        <v>85</v>
      </c>
      <c r="H5" s="27" t="s">
        <v>58</v>
      </c>
      <c r="I5" s="28" t="s">
        <v>19</v>
      </c>
      <c r="J5" s="28" t="s">
        <v>41</v>
      </c>
      <c r="K5" s="28" t="s">
        <v>57</v>
      </c>
      <c r="L5" s="13">
        <v>45961</v>
      </c>
      <c r="M5" s="31"/>
      <c r="N5" s="29">
        <v>501920.36</v>
      </c>
      <c r="O5" s="29">
        <f>246000+74784</f>
        <v>320784</v>
      </c>
      <c r="P5" s="29">
        <f>N5-O5</f>
        <v>181136.36</v>
      </c>
      <c r="Q5" s="29">
        <f>P5</f>
        <v>181136.36</v>
      </c>
      <c r="R5" s="29" t="s">
        <v>78</v>
      </c>
      <c r="S5" s="29"/>
      <c r="T5" s="29"/>
      <c r="U5" s="30" t="s">
        <v>130</v>
      </c>
      <c r="V5" s="48"/>
    </row>
    <row r="6" spans="1:22" ht="131.25" customHeight="1" x14ac:dyDescent="0.25">
      <c r="A6" s="25">
        <f t="shared" ref="A6:A11" si="0">A5+1</f>
        <v>3</v>
      </c>
      <c r="B6" s="26" t="s">
        <v>20</v>
      </c>
      <c r="C6" s="26" t="s">
        <v>112</v>
      </c>
      <c r="D6" s="26" t="s">
        <v>78</v>
      </c>
      <c r="E6" s="26" t="s">
        <v>78</v>
      </c>
      <c r="F6" s="26" t="s">
        <v>78</v>
      </c>
      <c r="G6" s="26" t="s">
        <v>148</v>
      </c>
      <c r="H6" s="27" t="s">
        <v>58</v>
      </c>
      <c r="I6" s="28" t="s">
        <v>17</v>
      </c>
      <c r="J6" s="28" t="s">
        <v>44</v>
      </c>
      <c r="K6" s="28" t="s">
        <v>76</v>
      </c>
      <c r="L6" s="13">
        <v>45869</v>
      </c>
      <c r="M6" s="31"/>
      <c r="N6" s="29">
        <v>107612.7</v>
      </c>
      <c r="O6" s="29"/>
      <c r="P6" s="29">
        <f t="shared" ref="P6:P15" si="1">N6-O6</f>
        <v>107612.7</v>
      </c>
      <c r="Q6" s="29">
        <f>P6</f>
        <v>107612.7</v>
      </c>
      <c r="R6" s="29" t="s">
        <v>78</v>
      </c>
      <c r="S6" s="29"/>
      <c r="T6" s="29"/>
      <c r="U6" s="30" t="s">
        <v>133</v>
      </c>
      <c r="V6" s="44" t="s">
        <v>36</v>
      </c>
    </row>
    <row r="7" spans="1:22" ht="105" customHeight="1" x14ac:dyDescent="0.25">
      <c r="A7" s="25">
        <f t="shared" si="0"/>
        <v>4</v>
      </c>
      <c r="B7" s="26" t="s">
        <v>20</v>
      </c>
      <c r="C7" s="28" t="s">
        <v>113</v>
      </c>
      <c r="D7" s="26" t="s">
        <v>137</v>
      </c>
      <c r="E7" s="26"/>
      <c r="F7" s="26"/>
      <c r="G7" s="26" t="s">
        <v>138</v>
      </c>
      <c r="H7" s="27" t="s">
        <v>58</v>
      </c>
      <c r="I7" s="28" t="s">
        <v>16</v>
      </c>
      <c r="J7" s="28" t="s">
        <v>45</v>
      </c>
      <c r="K7" s="28" t="s">
        <v>76</v>
      </c>
      <c r="L7" s="13">
        <v>45991</v>
      </c>
      <c r="M7" s="31"/>
      <c r="N7" s="29">
        <v>126075</v>
      </c>
      <c r="O7" s="29"/>
      <c r="P7" s="29">
        <f t="shared" si="1"/>
        <v>126075</v>
      </c>
      <c r="Q7" s="29">
        <f>P7</f>
        <v>126075</v>
      </c>
      <c r="R7" s="29" t="s">
        <v>78</v>
      </c>
      <c r="S7" s="29"/>
      <c r="T7" s="29"/>
      <c r="U7" s="30" t="s">
        <v>132</v>
      </c>
      <c r="V7" s="44"/>
    </row>
    <row r="8" spans="1:22" ht="105" customHeight="1" x14ac:dyDescent="0.25">
      <c r="A8" s="25">
        <f t="shared" si="0"/>
        <v>5</v>
      </c>
      <c r="B8" s="26" t="s">
        <v>20</v>
      </c>
      <c r="C8" s="26" t="s">
        <v>114</v>
      </c>
      <c r="D8" s="26"/>
      <c r="E8" s="26"/>
      <c r="F8" s="26" t="s">
        <v>131</v>
      </c>
      <c r="G8" s="26" t="s">
        <v>139</v>
      </c>
      <c r="H8" s="27" t="s">
        <v>58</v>
      </c>
      <c r="I8" s="28" t="s">
        <v>14</v>
      </c>
      <c r="J8" s="28" t="s">
        <v>46</v>
      </c>
      <c r="K8" s="28" t="s">
        <v>59</v>
      </c>
      <c r="L8" s="13">
        <v>45869</v>
      </c>
      <c r="M8" s="33"/>
      <c r="N8" s="29">
        <v>281670</v>
      </c>
      <c r="O8" s="29"/>
      <c r="P8" s="29">
        <f t="shared" si="1"/>
        <v>281670</v>
      </c>
      <c r="Q8" s="29">
        <f>P8</f>
        <v>281670</v>
      </c>
      <c r="R8" s="29" t="s">
        <v>78</v>
      </c>
      <c r="S8" s="29"/>
      <c r="T8" s="29" t="s">
        <v>149</v>
      </c>
      <c r="U8" s="30" t="s">
        <v>129</v>
      </c>
      <c r="V8" s="44"/>
    </row>
    <row r="9" spans="1:22" ht="102.75" customHeight="1" x14ac:dyDescent="0.25">
      <c r="A9" s="25">
        <f t="shared" si="0"/>
        <v>6</v>
      </c>
      <c r="B9" s="26" t="s">
        <v>22</v>
      </c>
      <c r="C9" s="26" t="s">
        <v>115</v>
      </c>
      <c r="D9" s="26" t="s">
        <v>86</v>
      </c>
      <c r="E9" s="26" t="s">
        <v>87</v>
      </c>
      <c r="F9" s="28"/>
      <c r="G9" s="26" t="s">
        <v>88</v>
      </c>
      <c r="H9" s="27" t="s">
        <v>68</v>
      </c>
      <c r="I9" s="28" t="s">
        <v>23</v>
      </c>
      <c r="J9" s="28" t="s">
        <v>47</v>
      </c>
      <c r="K9" s="28"/>
      <c r="L9" s="13">
        <v>46023</v>
      </c>
      <c r="M9" s="31"/>
      <c r="N9" s="29">
        <v>207870</v>
      </c>
      <c r="O9" s="29">
        <v>41574</v>
      </c>
      <c r="P9" s="29">
        <f t="shared" si="1"/>
        <v>166296</v>
      </c>
      <c r="Q9" s="29">
        <f>N9-O9</f>
        <v>166296</v>
      </c>
      <c r="R9" s="29">
        <f t="shared" ref="R9:R15" si="2">P9-Q9</f>
        <v>0</v>
      </c>
      <c r="S9" s="29"/>
      <c r="T9" s="29"/>
      <c r="U9" s="30" t="s">
        <v>93</v>
      </c>
      <c r="V9" s="46" t="s">
        <v>37</v>
      </c>
    </row>
    <row r="10" spans="1:22" ht="105" customHeight="1" x14ac:dyDescent="0.25">
      <c r="A10" s="25">
        <f t="shared" si="0"/>
        <v>7</v>
      </c>
      <c r="B10" s="26" t="s">
        <v>22</v>
      </c>
      <c r="C10" s="26" t="s">
        <v>116</v>
      </c>
      <c r="D10" s="26" t="s">
        <v>92</v>
      </c>
      <c r="E10" s="26" t="s">
        <v>87</v>
      </c>
      <c r="F10" s="28"/>
      <c r="G10" s="26" t="s">
        <v>96</v>
      </c>
      <c r="H10" s="34" t="s">
        <v>58</v>
      </c>
      <c r="I10" s="28" t="s">
        <v>24</v>
      </c>
      <c r="J10" s="28" t="s">
        <v>48</v>
      </c>
      <c r="K10" s="28"/>
      <c r="L10" s="13">
        <v>46023</v>
      </c>
      <c r="M10" s="31"/>
      <c r="N10" s="29">
        <v>195570</v>
      </c>
      <c r="O10" s="29">
        <v>39114</v>
      </c>
      <c r="P10" s="29">
        <f t="shared" si="1"/>
        <v>156456</v>
      </c>
      <c r="Q10" s="29">
        <f>N10-O10</f>
        <v>156456</v>
      </c>
      <c r="R10" s="29">
        <f t="shared" si="2"/>
        <v>0</v>
      </c>
      <c r="S10" s="29"/>
      <c r="T10" s="29"/>
      <c r="U10" s="30" t="s">
        <v>93</v>
      </c>
      <c r="V10" s="46"/>
    </row>
    <row r="11" spans="1:22" ht="117" customHeight="1" x14ac:dyDescent="0.25">
      <c r="A11" s="25">
        <f t="shared" si="0"/>
        <v>8</v>
      </c>
      <c r="B11" s="26" t="s">
        <v>22</v>
      </c>
      <c r="C11" s="26" t="s">
        <v>117</v>
      </c>
      <c r="D11" s="26" t="s">
        <v>140</v>
      </c>
      <c r="E11" s="26"/>
      <c r="F11" s="28"/>
      <c r="G11" s="26" t="s">
        <v>95</v>
      </c>
      <c r="H11" s="34" t="s">
        <v>58</v>
      </c>
      <c r="I11" s="28" t="s">
        <v>25</v>
      </c>
      <c r="J11" s="28" t="s">
        <v>49</v>
      </c>
      <c r="K11" s="28"/>
      <c r="L11" s="13">
        <v>46023</v>
      </c>
      <c r="M11" s="31"/>
      <c r="N11" s="29">
        <v>207870</v>
      </c>
      <c r="O11" s="29">
        <v>41574</v>
      </c>
      <c r="P11" s="29">
        <f t="shared" si="1"/>
        <v>166296</v>
      </c>
      <c r="Q11" s="29">
        <f>N11-O11</f>
        <v>166296</v>
      </c>
      <c r="R11" s="29">
        <f t="shared" si="2"/>
        <v>0</v>
      </c>
      <c r="S11" s="29"/>
      <c r="T11" s="29"/>
      <c r="U11" s="30" t="s">
        <v>93</v>
      </c>
      <c r="V11" s="46"/>
    </row>
    <row r="12" spans="1:22" ht="117" customHeight="1" x14ac:dyDescent="0.25">
      <c r="A12" s="25">
        <f t="shared" ref="A12:A22" si="3">A11+1</f>
        <v>9</v>
      </c>
      <c r="B12" s="26" t="s">
        <v>22</v>
      </c>
      <c r="C12" s="26" t="s">
        <v>118</v>
      </c>
      <c r="D12" s="26" t="s">
        <v>94</v>
      </c>
      <c r="E12" s="26"/>
      <c r="F12" s="28"/>
      <c r="G12" s="28" t="s">
        <v>71</v>
      </c>
      <c r="H12" s="27" t="s">
        <v>68</v>
      </c>
      <c r="I12" s="28" t="s">
        <v>26</v>
      </c>
      <c r="J12" s="28" t="s">
        <v>50</v>
      </c>
      <c r="K12" s="28"/>
      <c r="L12" s="13">
        <v>46023</v>
      </c>
      <c r="M12" s="31"/>
      <c r="N12" s="29">
        <v>147600</v>
      </c>
      <c r="O12" s="29">
        <v>29520</v>
      </c>
      <c r="P12" s="29">
        <f t="shared" si="1"/>
        <v>118080</v>
      </c>
      <c r="Q12" s="29">
        <f>N12-O12</f>
        <v>118080</v>
      </c>
      <c r="R12" s="29">
        <f t="shared" si="2"/>
        <v>0</v>
      </c>
      <c r="S12" s="29"/>
      <c r="T12" s="29"/>
      <c r="U12" s="30" t="s">
        <v>33</v>
      </c>
      <c r="V12" s="46"/>
    </row>
    <row r="13" spans="1:22" ht="109.5" customHeight="1" x14ac:dyDescent="0.25">
      <c r="A13" s="25">
        <f t="shared" si="3"/>
        <v>10</v>
      </c>
      <c r="B13" s="26" t="s">
        <v>22</v>
      </c>
      <c r="C13" s="26" t="s">
        <v>119</v>
      </c>
      <c r="D13" s="26" t="s">
        <v>89</v>
      </c>
      <c r="E13" s="26"/>
      <c r="F13" s="28"/>
      <c r="G13" s="26" t="s">
        <v>90</v>
      </c>
      <c r="H13" s="34" t="s">
        <v>58</v>
      </c>
      <c r="I13" s="28" t="s">
        <v>27</v>
      </c>
      <c r="J13" s="28" t="s">
        <v>51</v>
      </c>
      <c r="K13" s="28" t="s">
        <v>79</v>
      </c>
      <c r="L13" s="13">
        <v>46010</v>
      </c>
      <c r="M13" s="31"/>
      <c r="N13" s="29">
        <v>170970</v>
      </c>
      <c r="O13" s="29">
        <v>34194</v>
      </c>
      <c r="P13" s="29">
        <f t="shared" si="1"/>
        <v>136776</v>
      </c>
      <c r="Q13" s="29">
        <f>N13-O13</f>
        <v>136776</v>
      </c>
      <c r="R13" s="29">
        <f t="shared" si="2"/>
        <v>0</v>
      </c>
      <c r="S13" s="29"/>
      <c r="T13" s="29"/>
      <c r="U13" s="30" t="s">
        <v>91</v>
      </c>
      <c r="V13" s="46"/>
    </row>
    <row r="14" spans="1:22" ht="123.75" customHeight="1" x14ac:dyDescent="0.25">
      <c r="A14" s="25">
        <f t="shared" si="3"/>
        <v>11</v>
      </c>
      <c r="B14" s="26" t="s">
        <v>28</v>
      </c>
      <c r="C14" s="26" t="s">
        <v>120</v>
      </c>
      <c r="D14" s="26" t="s">
        <v>97</v>
      </c>
      <c r="E14" s="26"/>
      <c r="F14" s="26" t="s">
        <v>98</v>
      </c>
      <c r="G14" s="28" t="s">
        <v>71</v>
      </c>
      <c r="H14" s="34" t="s">
        <v>58</v>
      </c>
      <c r="I14" s="28" t="s">
        <v>29</v>
      </c>
      <c r="J14" s="28" t="s">
        <v>52</v>
      </c>
      <c r="K14" s="28"/>
      <c r="L14" s="13">
        <v>46174</v>
      </c>
      <c r="M14" s="31"/>
      <c r="N14" s="29">
        <v>178350</v>
      </c>
      <c r="O14" s="29">
        <v>53505</v>
      </c>
      <c r="P14" s="29">
        <f t="shared" si="1"/>
        <v>124845</v>
      </c>
      <c r="Q14" s="29">
        <v>71340</v>
      </c>
      <c r="R14" s="29">
        <f t="shared" si="2"/>
        <v>53505</v>
      </c>
      <c r="S14" s="29"/>
      <c r="T14" s="29"/>
      <c r="U14" s="30"/>
      <c r="V14" s="56" t="s">
        <v>81</v>
      </c>
    </row>
    <row r="15" spans="1:22" ht="135.75" customHeight="1" x14ac:dyDescent="0.25">
      <c r="A15" s="25">
        <f t="shared" si="3"/>
        <v>12</v>
      </c>
      <c r="B15" s="26" t="s">
        <v>28</v>
      </c>
      <c r="C15" s="26" t="s">
        <v>121</v>
      </c>
      <c r="D15" s="26"/>
      <c r="E15" s="26" t="s">
        <v>141</v>
      </c>
      <c r="F15" s="28"/>
      <c r="G15" s="28" t="s">
        <v>71</v>
      </c>
      <c r="H15" s="34" t="s">
        <v>58</v>
      </c>
      <c r="I15" s="28" t="s">
        <v>30</v>
      </c>
      <c r="J15" s="28" t="s">
        <v>53</v>
      </c>
      <c r="K15" s="28"/>
      <c r="L15" s="13">
        <v>46174</v>
      </c>
      <c r="M15" s="31"/>
      <c r="N15" s="29">
        <v>301350</v>
      </c>
      <c r="O15" s="29">
        <v>90405</v>
      </c>
      <c r="P15" s="29">
        <f t="shared" si="1"/>
        <v>210945</v>
      </c>
      <c r="Q15" s="29">
        <v>120540</v>
      </c>
      <c r="R15" s="29">
        <f t="shared" si="2"/>
        <v>90405</v>
      </c>
      <c r="S15" s="29"/>
      <c r="T15" s="29"/>
      <c r="U15" s="30"/>
      <c r="V15" s="57"/>
    </row>
    <row r="16" spans="1:22" ht="92.25" customHeight="1" x14ac:dyDescent="0.25">
      <c r="A16" s="25">
        <f t="shared" si="3"/>
        <v>13</v>
      </c>
      <c r="B16" s="26" t="s">
        <v>28</v>
      </c>
      <c r="C16" s="26" t="s">
        <v>134</v>
      </c>
      <c r="D16" s="26" t="s">
        <v>135</v>
      </c>
      <c r="E16" s="26"/>
      <c r="F16" s="28"/>
      <c r="G16" s="26" t="s">
        <v>136</v>
      </c>
      <c r="H16" s="27" t="s">
        <v>68</v>
      </c>
      <c r="I16" s="28" t="s">
        <v>38</v>
      </c>
      <c r="J16" s="28" t="s">
        <v>54</v>
      </c>
      <c r="K16" s="28" t="s">
        <v>79</v>
      </c>
      <c r="L16" s="13">
        <v>46022</v>
      </c>
      <c r="M16" s="31"/>
      <c r="N16" s="29">
        <v>157440</v>
      </c>
      <c r="O16" s="29"/>
      <c r="P16" s="29">
        <f t="shared" ref="P16:P21" si="4">N16-O16</f>
        <v>157440</v>
      </c>
      <c r="Q16" s="29">
        <f>P16</f>
        <v>157440</v>
      </c>
      <c r="R16" s="29" t="s">
        <v>78</v>
      </c>
      <c r="S16" s="29"/>
      <c r="T16" s="29"/>
      <c r="U16" s="30"/>
      <c r="V16" s="57"/>
    </row>
    <row r="17" spans="1:22" ht="102" customHeight="1" x14ac:dyDescent="0.25">
      <c r="A17" s="25">
        <f t="shared" si="3"/>
        <v>14</v>
      </c>
      <c r="B17" s="26" t="s">
        <v>28</v>
      </c>
      <c r="C17" s="26" t="s">
        <v>122</v>
      </c>
      <c r="D17" s="26" t="s">
        <v>123</v>
      </c>
      <c r="E17" s="26"/>
      <c r="F17" s="26" t="s">
        <v>99</v>
      </c>
      <c r="G17" s="28"/>
      <c r="H17" s="27" t="s">
        <v>82</v>
      </c>
      <c r="I17" s="28" t="s">
        <v>74</v>
      </c>
      <c r="J17" s="28" t="s">
        <v>73</v>
      </c>
      <c r="K17" s="28" t="s">
        <v>60</v>
      </c>
      <c r="L17" s="13">
        <v>45989</v>
      </c>
      <c r="M17" s="31"/>
      <c r="N17" s="29">
        <v>86100</v>
      </c>
      <c r="O17" s="29"/>
      <c r="P17" s="29">
        <f t="shared" ref="P17" si="5">N17-O17</f>
        <v>86100</v>
      </c>
      <c r="Q17" s="29">
        <f>P17</f>
        <v>86100</v>
      </c>
      <c r="R17" s="29" t="s">
        <v>78</v>
      </c>
      <c r="S17" s="29"/>
      <c r="T17" s="29"/>
      <c r="U17" s="30"/>
      <c r="V17" s="58"/>
    </row>
    <row r="18" spans="1:22" ht="84" customHeight="1" x14ac:dyDescent="0.25">
      <c r="A18" s="25">
        <f t="shared" si="3"/>
        <v>15</v>
      </c>
      <c r="B18" s="26" t="s">
        <v>34</v>
      </c>
      <c r="C18" s="26" t="s">
        <v>124</v>
      </c>
      <c r="D18" s="26" t="s">
        <v>107</v>
      </c>
      <c r="E18" s="26" t="s">
        <v>100</v>
      </c>
      <c r="F18" s="28"/>
      <c r="G18" s="28" t="s">
        <v>71</v>
      </c>
      <c r="H18" s="34" t="s">
        <v>58</v>
      </c>
      <c r="I18" s="28" t="s">
        <v>39</v>
      </c>
      <c r="J18" s="28" t="s">
        <v>72</v>
      </c>
      <c r="K18" s="28"/>
      <c r="L18" s="13">
        <v>46178</v>
      </c>
      <c r="M18" s="31"/>
      <c r="N18" s="29">
        <v>160515</v>
      </c>
      <c r="O18" s="29">
        <v>40128.75</v>
      </c>
      <c r="P18" s="29">
        <f t="shared" si="4"/>
        <v>120386.25</v>
      </c>
      <c r="Q18" s="29">
        <v>56180.25</v>
      </c>
      <c r="R18" s="29">
        <f>P18-Q18</f>
        <v>64206</v>
      </c>
      <c r="S18" s="29"/>
      <c r="T18" s="29"/>
      <c r="U18" s="30"/>
      <c r="V18" s="32" t="s">
        <v>43</v>
      </c>
    </row>
    <row r="19" spans="1:22" ht="114" customHeight="1" x14ac:dyDescent="0.25">
      <c r="A19" s="25">
        <f t="shared" si="3"/>
        <v>16</v>
      </c>
      <c r="B19" s="26" t="s">
        <v>61</v>
      </c>
      <c r="C19" s="26" t="s">
        <v>125</v>
      </c>
      <c r="D19" s="26" t="s">
        <v>142</v>
      </c>
      <c r="E19" s="26"/>
      <c r="F19" s="28"/>
      <c r="G19" s="28" t="s">
        <v>71</v>
      </c>
      <c r="H19" s="34" t="s">
        <v>58</v>
      </c>
      <c r="I19" s="28" t="s">
        <v>63</v>
      </c>
      <c r="J19" s="28" t="s">
        <v>62</v>
      </c>
      <c r="K19" s="28"/>
      <c r="L19" s="13">
        <v>46232</v>
      </c>
      <c r="M19" s="31"/>
      <c r="N19" s="29">
        <v>100245</v>
      </c>
      <c r="O19" s="29">
        <v>20049</v>
      </c>
      <c r="P19" s="29">
        <f t="shared" si="4"/>
        <v>80196</v>
      </c>
      <c r="Q19" s="29">
        <v>0</v>
      </c>
      <c r="R19" s="29">
        <f>P19-Q19</f>
        <v>80196</v>
      </c>
      <c r="S19" s="29"/>
      <c r="T19" s="29"/>
      <c r="U19" s="30"/>
      <c r="V19" s="59" t="s">
        <v>66</v>
      </c>
    </row>
    <row r="20" spans="1:22" ht="117.75" customHeight="1" x14ac:dyDescent="0.25">
      <c r="A20" s="25">
        <f t="shared" si="3"/>
        <v>17</v>
      </c>
      <c r="B20" s="26" t="s">
        <v>61</v>
      </c>
      <c r="C20" s="26" t="s">
        <v>126</v>
      </c>
      <c r="D20" s="26" t="s">
        <v>143</v>
      </c>
      <c r="E20" s="26"/>
      <c r="F20" s="28"/>
      <c r="G20" s="28" t="s">
        <v>71</v>
      </c>
      <c r="H20" s="34" t="s">
        <v>58</v>
      </c>
      <c r="I20" s="28" t="s">
        <v>65</v>
      </c>
      <c r="J20" s="28" t="s">
        <v>67</v>
      </c>
      <c r="K20" s="28"/>
      <c r="L20" s="13">
        <v>46248</v>
      </c>
      <c r="M20" s="31"/>
      <c r="N20" s="29">
        <v>255068.18</v>
      </c>
      <c r="O20" s="29"/>
      <c r="P20" s="29">
        <f t="shared" si="4"/>
        <v>255068.18</v>
      </c>
      <c r="Q20" s="29">
        <v>51013.64</v>
      </c>
      <c r="R20" s="29">
        <f>P20-Q20</f>
        <v>204054.53999999998</v>
      </c>
      <c r="S20" s="29"/>
      <c r="T20" s="29"/>
      <c r="U20" s="30"/>
      <c r="V20" s="60"/>
    </row>
    <row r="21" spans="1:22" ht="84" customHeight="1" x14ac:dyDescent="0.25">
      <c r="A21" s="25">
        <f t="shared" si="3"/>
        <v>18</v>
      </c>
      <c r="B21" s="26" t="s">
        <v>61</v>
      </c>
      <c r="C21" s="26" t="s">
        <v>127</v>
      </c>
      <c r="D21" s="26" t="s">
        <v>144</v>
      </c>
      <c r="E21" s="26"/>
      <c r="F21" s="28"/>
      <c r="G21" s="28" t="s">
        <v>71</v>
      </c>
      <c r="H21" s="34" t="s">
        <v>58</v>
      </c>
      <c r="I21" s="28" t="s">
        <v>64</v>
      </c>
      <c r="J21" s="28" t="s">
        <v>42</v>
      </c>
      <c r="K21" s="28"/>
      <c r="L21" s="13">
        <v>46232</v>
      </c>
      <c r="M21" s="31"/>
      <c r="N21" s="29">
        <v>223331.72</v>
      </c>
      <c r="O21" s="29">
        <v>44666.36</v>
      </c>
      <c r="P21" s="29">
        <f t="shared" si="4"/>
        <v>178665.36</v>
      </c>
      <c r="Q21" s="29">
        <f>P21/2</f>
        <v>89332.68</v>
      </c>
      <c r="R21" s="29">
        <f>P21-Q21</f>
        <v>89332.68</v>
      </c>
      <c r="S21" s="29"/>
      <c r="T21" s="29"/>
      <c r="U21" s="30"/>
      <c r="V21" s="60"/>
    </row>
    <row r="22" spans="1:22" ht="84" customHeight="1" x14ac:dyDescent="0.25">
      <c r="A22" s="25">
        <f t="shared" si="3"/>
        <v>19</v>
      </c>
      <c r="B22" s="26" t="s">
        <v>61</v>
      </c>
      <c r="C22" s="26" t="s">
        <v>128</v>
      </c>
      <c r="D22" s="26" t="s">
        <v>104</v>
      </c>
      <c r="E22" s="26"/>
      <c r="F22" s="28"/>
      <c r="G22" s="26" t="s">
        <v>101</v>
      </c>
      <c r="H22" s="27" t="s">
        <v>58</v>
      </c>
      <c r="I22" s="28" t="s">
        <v>102</v>
      </c>
      <c r="J22" s="28" t="s">
        <v>103</v>
      </c>
      <c r="K22" s="28"/>
      <c r="L22" s="13">
        <v>46454</v>
      </c>
      <c r="M22" s="31"/>
      <c r="N22" s="29">
        <v>348809.55</v>
      </c>
      <c r="O22" s="29"/>
      <c r="P22" s="29">
        <f>N22</f>
        <v>348809.55</v>
      </c>
      <c r="Q22" s="29">
        <v>69761.91</v>
      </c>
      <c r="R22" s="29">
        <v>139523.82</v>
      </c>
      <c r="S22" s="35">
        <v>139523.82</v>
      </c>
      <c r="T22" s="35"/>
      <c r="U22" s="36"/>
      <c r="V22" s="60"/>
    </row>
    <row r="23" spans="1:22" ht="47.25" x14ac:dyDescent="0.25">
      <c r="A23" s="18"/>
      <c r="B23" s="18"/>
      <c r="C23" s="18"/>
      <c r="D23" s="18"/>
      <c r="E23" s="37"/>
      <c r="F23" s="18"/>
      <c r="G23" s="18"/>
      <c r="H23" s="18"/>
      <c r="I23" s="18"/>
      <c r="J23" s="18"/>
      <c r="K23" s="18"/>
      <c r="L23" s="18"/>
      <c r="M23" s="38" t="s">
        <v>31</v>
      </c>
      <c r="N23" s="39">
        <f>SUM(N4:N22)</f>
        <v>3844467.5100000002</v>
      </c>
      <c r="O23" s="40" t="s">
        <v>32</v>
      </c>
      <c r="P23" s="39">
        <f>SUM(P4:P22)</f>
        <v>3028683.4</v>
      </c>
      <c r="Q23" s="39">
        <f>SUM(Q4:Q22)</f>
        <v>2167936.54</v>
      </c>
      <c r="R23" s="39">
        <f>SUM(R4:R22)</f>
        <v>721223.04</v>
      </c>
      <c r="S23" s="39">
        <f>SUM(S4:S22)</f>
        <v>139523.82</v>
      </c>
      <c r="T23" s="41"/>
      <c r="U23" s="41"/>
      <c r="V23" s="18"/>
    </row>
    <row r="28" spans="1:22" ht="26.25" x14ac:dyDescent="0.4">
      <c r="B28" s="45" t="s">
        <v>75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30" spans="1:22" ht="111" customHeight="1" x14ac:dyDescent="0.25">
      <c r="A30" s="4">
        <v>1</v>
      </c>
      <c r="B30" s="5"/>
      <c r="C30" s="5" t="s">
        <v>106</v>
      </c>
      <c r="D30" s="5"/>
      <c r="E30" s="5" t="s">
        <v>109</v>
      </c>
      <c r="F30" s="7"/>
      <c r="G30" s="7"/>
      <c r="H30" s="12"/>
      <c r="I30" s="7"/>
      <c r="J30" s="7"/>
      <c r="K30" s="7"/>
      <c r="L30" s="8"/>
      <c r="M30" s="11"/>
      <c r="N30" s="9"/>
      <c r="O30" s="9"/>
      <c r="P30" s="9"/>
      <c r="Q30" s="9"/>
      <c r="R30" s="9"/>
      <c r="S30" s="9"/>
      <c r="T30" s="9"/>
      <c r="U30" s="10"/>
    </row>
    <row r="31" spans="1:22" ht="219.75" customHeight="1" x14ac:dyDescent="0.25">
      <c r="A31" s="4">
        <f>A30+1</f>
        <v>2</v>
      </c>
      <c r="B31" s="5"/>
      <c r="C31" s="5" t="s">
        <v>105</v>
      </c>
      <c r="D31" s="5"/>
      <c r="E31" s="5" t="s">
        <v>109</v>
      </c>
      <c r="F31" s="7"/>
      <c r="G31" s="7"/>
      <c r="H31" s="6"/>
      <c r="I31" s="7"/>
      <c r="J31" s="7"/>
      <c r="K31" s="7"/>
      <c r="L31" s="8"/>
      <c r="M31" s="11"/>
      <c r="N31" s="9"/>
      <c r="O31" s="9"/>
      <c r="P31" s="9"/>
      <c r="Q31" s="9"/>
      <c r="R31" s="9"/>
      <c r="S31" s="9"/>
      <c r="T31" s="9"/>
      <c r="U31" s="10"/>
    </row>
  </sheetData>
  <mergeCells count="14">
    <mergeCell ref="A1:A3"/>
    <mergeCell ref="B1:U1"/>
    <mergeCell ref="V6:V8"/>
    <mergeCell ref="B28:U28"/>
    <mergeCell ref="V9:V13"/>
    <mergeCell ref="V4:V5"/>
    <mergeCell ref="B2:B3"/>
    <mergeCell ref="C2:G2"/>
    <mergeCell ref="Q2:Q3"/>
    <mergeCell ref="R2:R3"/>
    <mergeCell ref="V14:V17"/>
    <mergeCell ref="S2:S3"/>
    <mergeCell ref="V19:V22"/>
    <mergeCell ref="T2:T3"/>
  </mergeCells>
  <printOptions horizontalCentered="1"/>
  <pageMargins left="0.31496062992125984" right="0.11811023622047245" top="0.55118110236220474" bottom="0" header="0.31496062992125984" footer="0.31496062992125984"/>
  <pageSetup paperSize="8" scale="27" fitToHeight="2" orientation="portrait" r:id="rId1"/>
  <headerFooter>
    <oddHeader>&amp;L&amp;12&amp;D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prac projektowych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Agnieszka Pijocha</cp:lastModifiedBy>
  <cp:lastPrinted>2025-10-06T07:56:12Z</cp:lastPrinted>
  <dcterms:created xsi:type="dcterms:W3CDTF">2024-11-27T09:27:35Z</dcterms:created>
  <dcterms:modified xsi:type="dcterms:W3CDTF">2025-10-06T11:11:53Z</dcterms:modified>
</cp:coreProperties>
</file>